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90" windowWidth="14940" windowHeight="8640"/>
  </bookViews>
  <sheets>
    <sheet name="Drift 2014" sheetId="6" r:id="rId1"/>
    <sheet name="Skadedyrsbekæmpelse" sheetId="3" r:id="rId2"/>
    <sheet name="Byggesagsgebyrer 2014" sheetId="7" r:id="rId3"/>
    <sheet name="Skorstensfejning" sheetId="5" r:id="rId4"/>
    <sheet name="Drift - 2012" sheetId="4" r:id="rId5"/>
    <sheet name="Byggesagsgebyrer - 2012" sheetId="1" r:id="rId6"/>
  </sheets>
  <definedNames>
    <definedName name="_xlnm.Print_Area" localSheetId="5">'Byggesagsgebyrer - 2012'!$A$1:$K$28</definedName>
    <definedName name="_xlnm.Print_Area" localSheetId="2">'Byggesagsgebyrer 2014'!$A$1:$H$25</definedName>
    <definedName name="_xlnm.Print_Area" localSheetId="4">'Drift - 2012'!$A$1:$I$36</definedName>
    <definedName name="_xlnm.Print_Area" localSheetId="0">'Drift 2014'!$A$13:$G$43</definedName>
    <definedName name="_xlnm.Print_Area" localSheetId="1">Skadedyrsbekæmpelse!$A$1:$F$12</definedName>
  </definedNames>
  <calcPr calcId="145621" calcOnSave="0"/>
</workbook>
</file>

<file path=xl/calcChain.xml><?xml version="1.0" encoding="utf-8"?>
<calcChain xmlns="http://schemas.openxmlformats.org/spreadsheetml/2006/main">
  <c r="G41" i="6" l="1"/>
  <c r="G37" i="6"/>
  <c r="G31" i="6"/>
  <c r="G25" i="6"/>
  <c r="G20" i="6"/>
  <c r="G36" i="6"/>
  <c r="G35" i="6"/>
  <c r="G30" i="6"/>
  <c r="G29" i="6"/>
  <c r="G24" i="6"/>
  <c r="G19" i="6"/>
  <c r="G18" i="6"/>
  <c r="G17" i="6"/>
  <c r="G40" i="6"/>
  <c r="G34" i="6"/>
  <c r="G28" i="6"/>
  <c r="G23" i="6"/>
  <c r="G16" i="6"/>
  <c r="G9" i="6"/>
  <c r="G8" i="6"/>
  <c r="G7" i="6"/>
  <c r="D4" i="3" l="1"/>
  <c r="J27" i="5" l="1"/>
  <c r="J26" i="5"/>
  <c r="J25" i="5"/>
  <c r="J22" i="5"/>
  <c r="J21" i="5"/>
  <c r="J20" i="5"/>
  <c r="J19" i="5"/>
  <c r="J11" i="5"/>
  <c r="J10" i="5"/>
  <c r="J9" i="5"/>
  <c r="J8" i="5"/>
  <c r="J7" i="5"/>
  <c r="J6" i="5"/>
  <c r="J21" i="7"/>
  <c r="J20" i="7"/>
  <c r="J19" i="7"/>
  <c r="J17" i="7"/>
  <c r="J16" i="7"/>
  <c r="J14" i="7"/>
  <c r="J13" i="7"/>
  <c r="J12" i="7"/>
  <c r="J10" i="7"/>
  <c r="J9" i="7"/>
  <c r="J7" i="7"/>
  <c r="E5" i="3" l="1"/>
  <c r="H27" i="5"/>
  <c r="H26" i="5"/>
  <c r="H25" i="5"/>
  <c r="H22" i="5"/>
  <c r="H21" i="5"/>
  <c r="H20" i="5"/>
  <c r="H19" i="5"/>
  <c r="H11" i="5"/>
  <c r="H10" i="5"/>
  <c r="H9" i="5"/>
  <c r="H8" i="5"/>
  <c r="H7" i="5"/>
  <c r="H6" i="5"/>
  <c r="E41" i="6"/>
  <c r="E37" i="6"/>
  <c r="E31" i="6"/>
  <c r="E25" i="6"/>
  <c r="E40" i="6"/>
  <c r="E36" i="6"/>
  <c r="E35" i="6"/>
  <c r="E34" i="6"/>
  <c r="E30" i="6"/>
  <c r="E29" i="6"/>
  <c r="E28" i="6"/>
  <c r="E24" i="6"/>
  <c r="E23" i="6"/>
  <c r="E20" i="6"/>
  <c r="E19" i="6"/>
  <c r="E18" i="6"/>
  <c r="K4" i="1"/>
  <c r="D5" i="3"/>
  <c r="F27" i="5"/>
  <c r="F26" i="5"/>
  <c r="F25" i="5"/>
  <c r="F22" i="5"/>
  <c r="F21" i="5"/>
  <c r="F20" i="5"/>
  <c r="F19" i="5"/>
  <c r="F11" i="5"/>
  <c r="F10" i="5"/>
  <c r="F9" i="5"/>
  <c r="F8" i="5"/>
  <c r="F7" i="5"/>
  <c r="F6" i="5"/>
  <c r="G36" i="4"/>
  <c r="H36" i="4"/>
  <c r="I36" i="4"/>
  <c r="G35" i="4"/>
  <c r="H35" i="4"/>
  <c r="I35" i="4"/>
  <c r="G32" i="4"/>
  <c r="H32" i="4"/>
  <c r="I32" i="4"/>
  <c r="G31" i="4"/>
  <c r="H31" i="4"/>
  <c r="I31" i="4"/>
  <c r="G30" i="4"/>
  <c r="H30" i="4"/>
  <c r="I30" i="4"/>
  <c r="G29" i="4"/>
  <c r="H29" i="4"/>
  <c r="I29" i="4"/>
  <c r="G26" i="4"/>
  <c r="H26" i="4"/>
  <c r="I26" i="4"/>
  <c r="G25" i="4"/>
  <c r="H25" i="4"/>
  <c r="I25" i="4"/>
  <c r="G24" i="4"/>
  <c r="H24" i="4"/>
  <c r="I24" i="4"/>
  <c r="G23" i="4"/>
  <c r="H23" i="4"/>
  <c r="I23" i="4"/>
  <c r="G22" i="4"/>
  <c r="H22" i="4"/>
  <c r="I22" i="4"/>
  <c r="G19" i="4"/>
  <c r="H19" i="4"/>
  <c r="I19" i="4"/>
  <c r="G18" i="4"/>
  <c r="H18" i="4"/>
  <c r="I18" i="4"/>
  <c r="G17" i="4"/>
  <c r="H17" i="4"/>
  <c r="I17" i="4"/>
  <c r="G14" i="4"/>
  <c r="H14" i="4"/>
  <c r="I14" i="4"/>
  <c r="G13" i="4"/>
  <c r="H13" i="4"/>
  <c r="I13" i="4"/>
  <c r="G12" i="4"/>
  <c r="H12" i="4"/>
  <c r="I12" i="4"/>
  <c r="G6" i="4"/>
  <c r="H6" i="4"/>
  <c r="I6" i="4"/>
  <c r="D6" i="3"/>
  <c r="E7" i="3"/>
  <c r="F23" i="1"/>
  <c r="H23" i="1"/>
  <c r="J23" i="1"/>
  <c r="F19" i="1"/>
  <c r="H19" i="1"/>
  <c r="J19" i="1"/>
  <c r="F16" i="1"/>
  <c r="H16" i="1"/>
  <c r="J16" i="1"/>
  <c r="F12" i="1"/>
  <c r="H12" i="1"/>
  <c r="J12" i="1"/>
  <c r="F8" i="1"/>
  <c r="H8" i="1"/>
  <c r="J8" i="1"/>
  <c r="F22" i="1"/>
  <c r="H22" i="1"/>
  <c r="J22" i="1"/>
  <c r="F21" i="1"/>
  <c r="H21" i="1"/>
  <c r="F18" i="1"/>
  <c r="H18" i="1"/>
  <c r="J18" i="1"/>
  <c r="F15" i="1"/>
  <c r="H15" i="1"/>
  <c r="J15" i="1"/>
  <c r="F14" i="1"/>
  <c r="H14" i="1"/>
  <c r="F11" i="1"/>
  <c r="H11" i="1"/>
  <c r="J11" i="1"/>
  <c r="F10" i="1"/>
  <c r="H10" i="1"/>
  <c r="J10" i="1"/>
  <c r="F7" i="1"/>
  <c r="H7" i="1"/>
  <c r="J7" i="1"/>
  <c r="D7" i="3"/>
  <c r="D8" i="3"/>
  <c r="E11" i="3"/>
  <c r="D9" i="3"/>
  <c r="C10" i="3"/>
  <c r="E10" i="3"/>
  <c r="J14" i="1"/>
  <c r="K14" i="1"/>
  <c r="I14" i="1"/>
  <c r="J21" i="1"/>
  <c r="K21" i="1"/>
  <c r="I21" i="1"/>
</calcChain>
</file>

<file path=xl/comments1.xml><?xml version="1.0" encoding="utf-8"?>
<comments xmlns="http://schemas.openxmlformats.org/spreadsheetml/2006/main">
  <authors>
    <author>Niels Gregersen</author>
  </authors>
  <commentList>
    <comment ref="E9" authorId="0">
      <text>
        <r>
          <rPr>
            <b/>
            <sz val="8"/>
            <color indexed="81"/>
            <rFont val="Tahoma"/>
          </rPr>
          <t>Niels Gregersen:</t>
        </r>
        <r>
          <rPr>
            <sz val="8"/>
            <color indexed="81"/>
            <rFont val="Tahoma"/>
          </rPr>
          <t xml:space="preserve">
Opkræves via ejendomsskattebilletten som en </t>
        </r>
        <r>
          <rPr>
            <sz val="8"/>
            <color indexed="81"/>
            <rFont val="Tahoma"/>
            <family val="2"/>
          </rPr>
          <t>‰</t>
        </r>
        <r>
          <rPr>
            <sz val="8"/>
            <color indexed="81"/>
            <rFont val="Tahoma"/>
          </rPr>
          <t xml:space="preserve"> del deraf, jf. bek. nr. 611 af 23/6 2001, § 16.</t>
        </r>
      </text>
    </comment>
  </commentList>
</comments>
</file>

<file path=xl/sharedStrings.xml><?xml version="1.0" encoding="utf-8"?>
<sst xmlns="http://schemas.openxmlformats.org/spreadsheetml/2006/main" count="164" uniqueCount="126">
  <si>
    <t>Dispensationer uden tilladelse/anmeldelse</t>
  </si>
  <si>
    <t>Mandtimer (kr./time)</t>
  </si>
  <si>
    <t>Maskintimer - timetakster (kr./time)</t>
  </si>
  <si>
    <t>Pladevibrator</t>
  </si>
  <si>
    <t>Prisreguleringsprocent (løn)</t>
  </si>
  <si>
    <t>Prisreguleringsprocent (priser i alt)</t>
  </si>
  <si>
    <t>Budgetår</t>
  </si>
  <si>
    <t>Ejendomsværdi</t>
  </si>
  <si>
    <t>Promille</t>
  </si>
  <si>
    <t>Anvendt prisreguleringsprocent:</t>
  </si>
  <si>
    <t>Kategorier</t>
  </si>
  <si>
    <t>1. Simple konstruktioner</t>
  </si>
  <si>
    <t>2010</t>
  </si>
  <si>
    <t>Maskingruppe 1</t>
  </si>
  <si>
    <t>Lastvogn , 2 akslet</t>
  </si>
  <si>
    <t>Lastvogne, 3 akslet</t>
  </si>
  <si>
    <t>Feje-/sugebil</t>
  </si>
  <si>
    <t>Maskingruppe 2</t>
  </si>
  <si>
    <t>Traktor 2 WD</t>
  </si>
  <si>
    <t>Traktor 4 WD</t>
  </si>
  <si>
    <t>Minitraktor u/ 30hk</t>
  </si>
  <si>
    <t>Maskingruppe 3, f.eks.</t>
  </si>
  <si>
    <t>Rendegraver, lille</t>
  </si>
  <si>
    <t>Rendegraver, stor</t>
  </si>
  <si>
    <t>Gummiged</t>
  </si>
  <si>
    <t>Rotorklipper</t>
  </si>
  <si>
    <t>Maskingruppe 4, f.eks.</t>
  </si>
  <si>
    <t>Spulevogn</t>
  </si>
  <si>
    <t>Asfaltslæb</t>
  </si>
  <si>
    <t>Græsklipper 3-leddet</t>
  </si>
  <si>
    <t>Asfalttromler</t>
  </si>
  <si>
    <t>Rabatklipper/-fræser</t>
  </si>
  <si>
    <t>Maskingruppe 5, f.eks.</t>
  </si>
  <si>
    <t>Asfaltskærer</t>
  </si>
  <si>
    <t>BR08 tilladelse/anmeldelse - garage, udhuse mm. Vedr. enfamile-/sommerhus</t>
  </si>
  <si>
    <t>2.</t>
  </si>
  <si>
    <t>Enfamiliehuse</t>
  </si>
  <si>
    <t>BR08 tilladelse - nyt enfamilies-/sommerhus</t>
  </si>
  <si>
    <t>BR08 tilladelse - tilbygning enfamilie-/sommerhus</t>
  </si>
  <si>
    <t>3.</t>
  </si>
  <si>
    <t>Industri- og lagerbebyggelse samt jordbrugserhvervets avls- og driftsbygninger af begrænset kompleksitet</t>
  </si>
  <si>
    <t>Mindstepris</t>
  </si>
  <si>
    <t>4.</t>
  </si>
  <si>
    <t>Andre faste konstruktioner mv.</t>
  </si>
  <si>
    <t>Antenner, master, skiltning, minivindmøller, tribuner, legepladsreskaber, gyllebeholder m.m.</t>
  </si>
  <si>
    <t>5.</t>
  </si>
  <si>
    <t>Øvrigt erhvervs- og etagebyggeri</t>
  </si>
  <si>
    <r>
      <t>Tilladelse til forhold omfattet af kap. 2 og 5 pr. 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</t>
    </r>
  </si>
  <si>
    <r>
      <t>Bygninger hvor Kommunalbestyrelsen giver byggetilladelse vedrørende alle reglementets bestemmelser, pr. 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</t>
    </r>
  </si>
  <si>
    <t>2011</t>
  </si>
  <si>
    <t>Reguleringsprocent</t>
  </si>
  <si>
    <t>Udgift til rottebekæmpelse opgjort som udgiften i 2010 reguleret med 1,8 %</t>
  </si>
  <si>
    <t>Kontrakt-sum/ Betaling</t>
  </si>
  <si>
    <t>Udgift til rottebe-kæmpelse</t>
  </si>
  <si>
    <t>Afrundet</t>
  </si>
  <si>
    <t>Der anvendes pris- og lønstigningsskøn for "Løn og priser i alt", da der i ydelsen indgår både lønninger og andre udgifter.</t>
  </si>
  <si>
    <t>Specialarbejder inkl. vare-/ladbil</t>
  </si>
  <si>
    <t>Kontraktsummen pr. 1/10 2008 reguleret med 3 pct.</t>
  </si>
  <si>
    <t>Beløbet udgør kontraktbeløbet til Rentokil, pr 1/10 2008</t>
  </si>
  <si>
    <t>Udgift i 2011 628.500 kr. reg. med pristal maj 2011 128,4 svarende til 2,9%</t>
  </si>
  <si>
    <t>For første skorsten indtil 10 m højde</t>
  </si>
  <si>
    <t>For efterfølgende skorstene af højde indtil 10 m på samme skorsten</t>
  </si>
  <si>
    <t>For skorstene over 10 m for hver påbegyndt m over 10 m yderligere</t>
  </si>
  <si>
    <t xml:space="preserve"> Centralkedler</t>
  </si>
  <si>
    <t xml:space="preserve"> Brændeovne</t>
  </si>
  <si>
    <t xml:space="preserve">For efterfølgende påbegyndt m
</t>
  </si>
  <si>
    <t>For rensning af røgrør og røgkanaler, jf. § 6 i Bygge- og Boligstyrelsens bekentgørelse nr. 239 af  27. april 1993, betales for rør og kanaler</t>
  </si>
  <si>
    <t>- med indvendigt mål på over 35 x 35 cm betales for første m</t>
  </si>
  <si>
    <t>- med indvendigt indtil 35 x 35 cm mål for første m</t>
  </si>
  <si>
    <t>Skorstene og ildsteder</t>
  </si>
  <si>
    <t>Skorstensfejning</t>
  </si>
  <si>
    <t>Rensning</t>
  </si>
  <si>
    <t>Røgrør og -kanaler</t>
  </si>
  <si>
    <t>Brandpræventivt syn</t>
  </si>
  <si>
    <t>Øvrigt</t>
  </si>
  <si>
    <t>For skorstene, der fejes hyppigere end én gang årligt, forhøjes gebyrerne med 50 % for yderligere fejninger, med mindre gebyret er forhøjet efter reglerne om tillæg efter fyrets størrelse.</t>
  </si>
  <si>
    <t>Tilmelding af nye skorstene/ildsteder</t>
  </si>
  <si>
    <t>Påteging af prøvningsattest</t>
  </si>
  <si>
    <t>Drift.   Mand- og maskintimer 2010 - 2012</t>
  </si>
  <si>
    <t>Specialarbejdere park og vej</t>
  </si>
  <si>
    <t>Vandløb</t>
  </si>
  <si>
    <t>Værksted</t>
  </si>
  <si>
    <t>Lastbiler</t>
  </si>
  <si>
    <t>Småmaskiner</t>
  </si>
  <si>
    <t>Varebiler</t>
  </si>
  <si>
    <t>Lastvogn, 3.5 - 10 t</t>
  </si>
  <si>
    <t>Lastvogn, 2 akslet (10 - 18 t)</t>
  </si>
  <si>
    <t>Lastvogn, 3 - 4 akslet (18 - 42 t)</t>
  </si>
  <si>
    <t>Minitraktor &lt; 30 hk (0 - 40 hk)</t>
  </si>
  <si>
    <t>Traktor 2WD + 4WD (40 - 100 hk)</t>
  </si>
  <si>
    <t>Traktor 4WD (100 - 150 hk)</t>
  </si>
  <si>
    <t>Traktorer</t>
  </si>
  <si>
    <t>Selvkørende maskiner</t>
  </si>
  <si>
    <t>Græsklipper 3-leddet, cylinder</t>
  </si>
  <si>
    <t>Asfaltromler</t>
  </si>
  <si>
    <t>Redskaber</t>
  </si>
  <si>
    <t>Rabatklipper</t>
  </si>
  <si>
    <t>Rotorklipper, boldbaner</t>
  </si>
  <si>
    <t>Nye kategorier fra og med 2013</t>
  </si>
  <si>
    <t>Byggesagsgebyrer fra 2010 - 2012</t>
  </si>
  <si>
    <t>Alle</t>
  </si>
  <si>
    <t>Nyt enfamilies-/sommerhus</t>
  </si>
  <si>
    <t>Til-/ombygning, nedrivning, min.</t>
  </si>
  <si>
    <t>Industri- og lagerbebyggelse samt jordbrugs-erhvervets avls- og driftsbygninger af begræn-set kompleksitet</t>
  </si>
  <si>
    <r>
      <t>Over 5.000 m</t>
    </r>
    <r>
      <rPr>
        <vertAlign val="superscript"/>
        <sz val="10"/>
        <rFont val="Arial"/>
        <family val="2"/>
      </rPr>
      <t xml:space="preserve">2 </t>
    </r>
  </si>
  <si>
    <r>
      <t>Op til og med 5.000 m</t>
    </r>
    <r>
      <rPr>
        <vertAlign val="superscript"/>
        <sz val="10"/>
        <rFont val="Arial"/>
        <family val="2"/>
      </rPr>
      <t xml:space="preserve">2 </t>
    </r>
  </si>
  <si>
    <t>2013</t>
  </si>
  <si>
    <t>Ny</t>
  </si>
  <si>
    <t>Minimumspris</t>
  </si>
  <si>
    <t>Master og vindmøller</t>
  </si>
  <si>
    <t>Øvrige</t>
  </si>
  <si>
    <t>Udgift i 2012 var 653.652 kr. Nettoprisindexet for maj 2012, 130,3 medfører en forventet regulering på 1,4%</t>
  </si>
  <si>
    <t>2014</t>
  </si>
  <si>
    <r>
      <t xml:space="preserve">2014 </t>
    </r>
    <r>
      <rPr>
        <b/>
        <sz val="9"/>
        <rFont val="Arial"/>
        <family val="2"/>
      </rPr>
      <t>inkl. tillæg for støvposer</t>
    </r>
  </si>
  <si>
    <r>
      <t xml:space="preserve">2012 </t>
    </r>
    <r>
      <rPr>
        <b/>
        <sz val="9"/>
        <color theme="4" tint="-0.249977111117893"/>
        <rFont val="Arial"/>
        <family val="2"/>
      </rPr>
      <t>inkl. tillæg for støvposer</t>
    </r>
  </si>
  <si>
    <r>
      <t xml:space="preserve">2013 </t>
    </r>
    <r>
      <rPr>
        <b/>
        <sz val="9"/>
        <color theme="4" tint="-0.249977111117893"/>
        <rFont val="Arial"/>
        <family val="2"/>
      </rPr>
      <t>inkl. tillæg for støvposer</t>
    </r>
  </si>
  <si>
    <t>Gebyrer for skorstensfejning fastsættes med udgangspunkt i KL takster for skorstensfejning, jf. dok nr. 135848/13.</t>
  </si>
  <si>
    <t>Fremskrivning 13 -&gt; 14 iflg. KL = 1,62 %. For meget fremskrevet 12 -&gt; 13 = 0,59. Nettoregulering = 1,03 %</t>
  </si>
  <si>
    <t>For skorstene og ildsteder af størrelse fra 35 - 116 kW forhøjes gebyrerne med 50 %, fra 116 - 232 kW forhøjes med 100 % og fra 232 kW forhøjes med 150 %</t>
  </si>
  <si>
    <t xml:space="preserve">Udgift i 2014 svarer til kontraktsum for 2013 med fremskrivning (1,2 %) og med tillæg af efterregulering for 2012 på 115.425 kr. </t>
  </si>
  <si>
    <t>Drift.   Mand- og maskintimer 2014 inkl. administrationstillæg</t>
  </si>
  <si>
    <t>Fremskrivning 13 -&gt; 14 iflg. KL = 1,29 %. For meget fremskrevet 12 -&gt; 13 = 0,9 %. Nettoregulering = 0,29 %</t>
  </si>
  <si>
    <t>Provenuberegning for skadedyrsbekæmpelse 2007 - 2014</t>
  </si>
  <si>
    <t>Byggesagsgebyrer fra 2010 - 2014</t>
  </si>
  <si>
    <t>Fremskrivning 13 -&gt; 14 iflg. KL = 1,3 %. For meget fremskrevet 12 -&gt; 13 = 0,8 %. Nettoregulering = 0,5 %</t>
  </si>
  <si>
    <t>Gebyrer for skorstensfejning 2011 - 2014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</si>
</sst>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00"/>
    <numFmt numFmtId="165" formatCode="_(* #,##0_);_(* \(#,##0\);_(* &quot;-&quot;??_);_(@_)"/>
  </numFmts>
  <fonts count="29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sz val="8"/>
      <color indexed="81"/>
      <name val="Tahoma"/>
      <family val="2"/>
    </font>
    <font>
      <b/>
      <sz val="14"/>
      <color indexed="53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63"/>
      <name val="Arial"/>
      <family val="2"/>
    </font>
    <font>
      <vertAlign val="superscript"/>
      <sz val="10"/>
      <name val="Arial"/>
      <family val="2"/>
    </font>
    <font>
      <sz val="10"/>
      <color indexed="63"/>
      <name val="Arial"/>
    </font>
    <font>
      <b/>
      <sz val="10"/>
      <color indexed="63"/>
      <name val="Arial"/>
    </font>
    <font>
      <b/>
      <sz val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10"/>
      <color indexed="54"/>
      <name val="Arial"/>
    </font>
    <font>
      <b/>
      <sz val="10"/>
      <color indexed="54"/>
      <name val="Arial"/>
    </font>
    <font>
      <b/>
      <sz val="10"/>
      <name val="Arial"/>
    </font>
    <font>
      <sz val="10"/>
      <name val="Arial"/>
    </font>
    <font>
      <sz val="10"/>
      <color theme="1"/>
      <name val="Arial"/>
      <family val="2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9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5">
    <xf numFmtId="0" fontId="0" fillId="0" borderId="0" xfId="0"/>
    <xf numFmtId="3" fontId="3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10" fontId="0" fillId="0" borderId="0" xfId="0" applyNumberFormat="1"/>
    <xf numFmtId="0" fontId="3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/>
    <xf numFmtId="0" fontId="5" fillId="0" borderId="0" xfId="0" applyFont="1"/>
    <xf numFmtId="0" fontId="11" fillId="0" borderId="0" xfId="0" applyFont="1"/>
    <xf numFmtId="0" fontId="4" fillId="0" borderId="0" xfId="0" applyFont="1" applyBorder="1"/>
    <xf numFmtId="1" fontId="0" fillId="0" borderId="0" xfId="0" applyNumberFormat="1" applyBorder="1"/>
    <xf numFmtId="1" fontId="0" fillId="0" borderId="0" xfId="0" applyNumberFormat="1" applyBorder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0" fillId="0" borderId="1" xfId="0" applyFill="1" applyBorder="1" applyAlignment="1">
      <alignment wrapText="1"/>
    </xf>
    <xf numFmtId="10" fontId="1" fillId="0" borderId="0" xfId="0" applyNumberFormat="1" applyFont="1"/>
    <xf numFmtId="0" fontId="0" fillId="0" borderId="0" xfId="0" applyAlignment="1"/>
    <xf numFmtId="0" fontId="6" fillId="2" borderId="2" xfId="0" applyFont="1" applyFill="1" applyBorder="1" applyAlignment="1"/>
    <xf numFmtId="0" fontId="0" fillId="2" borderId="3" xfId="0" applyFill="1" applyBorder="1" applyAlignment="1"/>
    <xf numFmtId="0" fontId="4" fillId="2" borderId="3" xfId="0" applyFont="1" applyFill="1" applyBorder="1" applyAlignment="1"/>
    <xf numFmtId="0" fontId="4" fillId="2" borderId="4" xfId="0" quotePrefix="1" applyFont="1" applyFill="1" applyBorder="1" applyAlignment="1">
      <alignment horizontal="right"/>
    </xf>
    <xf numFmtId="0" fontId="5" fillId="0" borderId="5" xfId="0" applyFont="1" applyBorder="1" applyAlignment="1"/>
    <xf numFmtId="0" fontId="0" fillId="0" borderId="1" xfId="0" applyBorder="1" applyAlignment="1"/>
    <xf numFmtId="1" fontId="0" fillId="0" borderId="1" xfId="0" applyNumberFormat="1" applyBorder="1" applyAlignment="1"/>
    <xf numFmtId="1" fontId="0" fillId="0" borderId="6" xfId="0" applyNumberFormat="1" applyBorder="1" applyAlignment="1" applyProtection="1">
      <protection locked="0"/>
    </xf>
    <xf numFmtId="0" fontId="4" fillId="0" borderId="0" xfId="0" applyFont="1" applyAlignment="1"/>
    <xf numFmtId="0" fontId="0" fillId="0" borderId="0" xfId="0" applyBorder="1" applyAlignment="1"/>
    <xf numFmtId="10" fontId="0" fillId="0" borderId="0" xfId="0" applyNumberFormat="1" applyBorder="1" applyAlignment="1"/>
    <xf numFmtId="0" fontId="6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4" fillId="2" borderId="2" xfId="0" applyFont="1" applyFill="1" applyBorder="1" applyAlignment="1"/>
    <xf numFmtId="1" fontId="0" fillId="2" borderId="3" xfId="0" applyNumberFormat="1" applyFill="1" applyBorder="1" applyAlignment="1"/>
    <xf numFmtId="1" fontId="0" fillId="2" borderId="4" xfId="0" applyNumberFormat="1" applyFill="1" applyBorder="1" applyAlignment="1" applyProtection="1">
      <protection locked="0"/>
    </xf>
    <xf numFmtId="0" fontId="4" fillId="0" borderId="7" xfId="0" applyFont="1" applyBorder="1" applyAlignment="1"/>
    <xf numFmtId="0" fontId="5" fillId="0" borderId="0" xfId="0" applyFont="1" applyBorder="1" applyAlignment="1"/>
    <xf numFmtId="1" fontId="5" fillId="0" borderId="0" xfId="0" applyNumberFormat="1" applyFont="1" applyBorder="1" applyAlignment="1"/>
    <xf numFmtId="1" fontId="5" fillId="0" borderId="8" xfId="0" applyNumberFormat="1" applyFont="1" applyBorder="1" applyAlignment="1" applyProtection="1">
      <protection locked="0"/>
    </xf>
    <xf numFmtId="0" fontId="4" fillId="0" borderId="5" xfId="0" applyFont="1" applyBorder="1" applyAlignment="1"/>
    <xf numFmtId="0" fontId="5" fillId="0" borderId="1" xfId="0" applyFont="1" applyBorder="1" applyAlignment="1"/>
    <xf numFmtId="1" fontId="5" fillId="0" borderId="1" xfId="0" applyNumberFormat="1" applyFont="1" applyBorder="1" applyAlignment="1"/>
    <xf numFmtId="1" fontId="5" fillId="0" borderId="6" xfId="0" applyNumberFormat="1" applyFont="1" applyBorder="1" applyAlignment="1" applyProtection="1">
      <protection locked="0"/>
    </xf>
    <xf numFmtId="1" fontId="5" fillId="0" borderId="0" xfId="0" applyNumberFormat="1" applyFont="1" applyBorder="1" applyAlignment="1" applyProtection="1">
      <protection locked="0"/>
    </xf>
    <xf numFmtId="0" fontId="0" fillId="2" borderId="3" xfId="0" applyFill="1" applyBorder="1" applyAlignment="1">
      <alignment wrapText="1"/>
    </xf>
    <xf numFmtId="0" fontId="5" fillId="2" borderId="3" xfId="0" applyFont="1" applyFill="1" applyBorder="1" applyAlignment="1"/>
    <xf numFmtId="1" fontId="5" fillId="2" borderId="3" xfId="0" applyNumberFormat="1" applyFont="1" applyFill="1" applyBorder="1" applyAlignment="1"/>
    <xf numFmtId="1" fontId="5" fillId="2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5" fillId="2" borderId="4" xfId="0" applyFont="1" applyFill="1" applyBorder="1" applyAlignment="1"/>
    <xf numFmtId="0" fontId="6" fillId="0" borderId="7" xfId="0" applyFont="1" applyBorder="1" applyAlignment="1"/>
    <xf numFmtId="1" fontId="5" fillId="0" borderId="0" xfId="0" applyNumberFormat="1" applyFont="1" applyFill="1" applyBorder="1" applyAlignment="1"/>
    <xf numFmtId="3" fontId="12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9" xfId="0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0" fontId="14" fillId="0" borderId="1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/>
    </xf>
    <xf numFmtId="0" fontId="14" fillId="0" borderId="9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5" fontId="14" fillId="0" borderId="12" xfId="1" applyNumberFormat="1" applyFont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7" xfId="0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Fill="1" applyBorder="1" applyAlignment="1">
      <alignment vertical="top"/>
    </xf>
    <xf numFmtId="0" fontId="5" fillId="0" borderId="0" xfId="0" applyFont="1" applyFill="1"/>
    <xf numFmtId="165" fontId="0" fillId="0" borderId="18" xfId="1" applyNumberFormat="1" applyFont="1" applyBorder="1" applyAlignment="1">
      <alignment vertical="top"/>
    </xf>
    <xf numFmtId="0" fontId="4" fillId="2" borderId="19" xfId="0" quotePrefix="1" applyFont="1" applyFill="1" applyBorder="1" applyAlignment="1">
      <alignment horizontal="right"/>
    </xf>
    <xf numFmtId="1" fontId="0" fillId="0" borderId="18" xfId="0" applyNumberFormat="1" applyBorder="1" applyAlignment="1" applyProtection="1">
      <protection locked="0"/>
    </xf>
    <xf numFmtId="1" fontId="0" fillId="2" borderId="19" xfId="0" applyNumberFormat="1" applyFill="1" applyBorder="1" applyAlignment="1" applyProtection="1">
      <protection locked="0"/>
    </xf>
    <xf numFmtId="1" fontId="5" fillId="0" borderId="20" xfId="0" applyNumberFormat="1" applyFont="1" applyBorder="1" applyAlignment="1" applyProtection="1">
      <protection locked="0"/>
    </xf>
    <xf numFmtId="1" fontId="5" fillId="0" borderId="18" xfId="0" applyNumberFormat="1" applyFont="1" applyBorder="1" applyAlignment="1" applyProtection="1">
      <protection locked="0"/>
    </xf>
    <xf numFmtId="1" fontId="5" fillId="2" borderId="19" xfId="0" applyNumberFormat="1" applyFont="1" applyFill="1" applyBorder="1" applyAlignment="1" applyProtection="1">
      <protection locked="0"/>
    </xf>
    <xf numFmtId="0" fontId="5" fillId="2" borderId="19" xfId="0" applyFont="1" applyFill="1" applyBorder="1" applyAlignment="1"/>
    <xf numFmtId="0" fontId="5" fillId="0" borderId="20" xfId="0" applyFont="1" applyBorder="1" applyAlignment="1"/>
    <xf numFmtId="0" fontId="5" fillId="0" borderId="18" xfId="0" applyFont="1" applyBorder="1" applyAlignment="1"/>
    <xf numFmtId="3" fontId="5" fillId="0" borderId="7" xfId="0" quotePrefix="1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3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10" fontId="4" fillId="2" borderId="23" xfId="0" applyNumberFormat="1" applyFont="1" applyFill="1" applyBorder="1" applyAlignment="1">
      <alignment horizontal="center"/>
    </xf>
    <xf numFmtId="3" fontId="4" fillId="2" borderId="24" xfId="0" applyNumberFormat="1" applyFont="1" applyFill="1" applyBorder="1" applyAlignment="1">
      <alignment horizontal="center" wrapText="1"/>
    </xf>
    <xf numFmtId="3" fontId="4" fillId="2" borderId="25" xfId="0" applyNumberFormat="1" applyFont="1" applyFill="1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5" fillId="0" borderId="20" xfId="0" applyNumberFormat="1" applyFont="1" applyFill="1" applyBorder="1" applyAlignment="1">
      <alignment horizontal="center" wrapText="1"/>
    </xf>
    <xf numFmtId="165" fontId="5" fillId="0" borderId="20" xfId="1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165" fontId="0" fillId="0" borderId="20" xfId="1" applyNumberFormat="1" applyFont="1" applyBorder="1" applyAlignment="1">
      <alignment horizontal="center"/>
    </xf>
    <xf numFmtId="165" fontId="5" fillId="0" borderId="20" xfId="1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65" fontId="5" fillId="0" borderId="18" xfId="1" applyNumberFormat="1" applyFont="1" applyBorder="1" applyAlignment="1">
      <alignment horizontal="center"/>
    </xf>
    <xf numFmtId="49" fontId="5" fillId="0" borderId="7" xfId="0" quotePrefix="1" applyNumberFormat="1" applyFont="1" applyFill="1" applyBorder="1" applyAlignment="1">
      <alignment horizontal="center"/>
    </xf>
    <xf numFmtId="0" fontId="14" fillId="0" borderId="26" xfId="0" applyFont="1" applyBorder="1" applyAlignment="1">
      <alignment vertical="top"/>
    </xf>
    <xf numFmtId="165" fontId="0" fillId="0" borderId="20" xfId="1" applyNumberFormat="1" applyFont="1" applyBorder="1" applyAlignment="1">
      <alignment vertical="top"/>
    </xf>
    <xf numFmtId="165" fontId="14" fillId="0" borderId="26" xfId="1" applyNumberFormat="1" applyFont="1" applyBorder="1" applyAlignment="1">
      <alignment vertical="top"/>
    </xf>
    <xf numFmtId="43" fontId="0" fillId="0" borderId="20" xfId="1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28" xfId="0" applyFill="1" applyBorder="1" applyAlignment="1">
      <alignment vertical="top"/>
    </xf>
    <xf numFmtId="0" fontId="0" fillId="2" borderId="19" xfId="0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29" xfId="0" applyFont="1" applyFill="1" applyBorder="1" applyAlignment="1">
      <alignment horizontal="center" vertical="top" wrapText="1"/>
    </xf>
    <xf numFmtId="43" fontId="0" fillId="0" borderId="0" xfId="1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3" fontId="0" fillId="0" borderId="0" xfId="0" applyNumberFormat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1" xfId="0" applyFont="1" applyFill="1" applyBorder="1" applyAlignment="1">
      <alignment horizontal="center" vertical="top" wrapText="1"/>
    </xf>
    <xf numFmtId="43" fontId="0" fillId="0" borderId="13" xfId="1" applyNumberFormat="1" applyFont="1" applyBorder="1" applyAlignment="1">
      <alignment vertical="top"/>
    </xf>
    <xf numFmtId="0" fontId="4" fillId="2" borderId="13" xfId="0" applyFont="1" applyFill="1" applyBorder="1" applyAlignment="1">
      <alignment horizontal="center" vertical="top" wrapText="1"/>
    </xf>
    <xf numFmtId="43" fontId="0" fillId="0" borderId="16" xfId="1" applyNumberFormat="1" applyFont="1" applyBorder="1" applyAlignment="1">
      <alignment vertical="top"/>
    </xf>
    <xf numFmtId="0" fontId="4" fillId="2" borderId="3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31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31" xfId="0" applyBorder="1" applyAlignment="1">
      <alignment vertical="top"/>
    </xf>
    <xf numFmtId="0" fontId="4" fillId="2" borderId="31" xfId="0" applyFont="1" applyFill="1" applyBorder="1" applyAlignment="1">
      <alignment vertical="top"/>
    </xf>
    <xf numFmtId="0" fontId="0" fillId="0" borderId="0" xfId="0" quotePrefix="1" applyBorder="1" applyAlignment="1">
      <alignment vertical="top" wrapText="1"/>
    </xf>
    <xf numFmtId="0" fontId="0" fillId="0" borderId="32" xfId="0" applyBorder="1" applyAlignment="1">
      <alignment vertical="top"/>
    </xf>
    <xf numFmtId="0" fontId="4" fillId="0" borderId="0" xfId="0" applyFont="1" applyAlignment="1">
      <alignment horizontal="right"/>
    </xf>
    <xf numFmtId="0" fontId="4" fillId="0" borderId="25" xfId="0" applyFont="1" applyBorder="1" applyAlignment="1">
      <alignment horizontal="center" vertical="top"/>
    </xf>
    <xf numFmtId="0" fontId="4" fillId="2" borderId="29" xfId="0" applyFont="1" applyFill="1" applyBorder="1" applyAlignment="1">
      <alignment vertical="top"/>
    </xf>
    <xf numFmtId="165" fontId="4" fillId="0" borderId="33" xfId="1" applyNumberFormat="1" applyFont="1" applyBorder="1" applyAlignment="1">
      <alignment vertical="top"/>
    </xf>
    <xf numFmtId="165" fontId="4" fillId="0" borderId="34" xfId="1" applyNumberFormat="1" applyFont="1" applyBorder="1" applyAlignment="1">
      <alignment vertical="top"/>
    </xf>
    <xf numFmtId="43" fontId="4" fillId="0" borderId="33" xfId="1" applyNumberFormat="1" applyFont="1" applyBorder="1" applyAlignment="1">
      <alignment vertical="top"/>
    </xf>
    <xf numFmtId="165" fontId="4" fillId="0" borderId="18" xfId="1" applyNumberFormat="1" applyFont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10" fontId="5" fillId="0" borderId="0" xfId="0" applyNumberFormat="1" applyFont="1" applyBorder="1" applyAlignment="1">
      <alignment vertical="top"/>
    </xf>
    <xf numFmtId="0" fontId="5" fillId="2" borderId="29" xfId="0" applyFont="1" applyFill="1" applyBorder="1" applyAlignment="1">
      <alignment vertical="top"/>
    </xf>
    <xf numFmtId="0" fontId="20" fillId="0" borderId="12" xfId="0" applyFont="1" applyBorder="1" applyAlignment="1">
      <alignment vertical="top"/>
    </xf>
    <xf numFmtId="165" fontId="5" fillId="0" borderId="33" xfId="1" applyNumberFormat="1" applyFont="1" applyBorder="1" applyAlignment="1">
      <alignment vertical="top"/>
    </xf>
    <xf numFmtId="165" fontId="5" fillId="0" borderId="34" xfId="1" applyNumberFormat="1" applyFont="1" applyBorder="1" applyAlignment="1">
      <alignment vertical="top"/>
    </xf>
    <xf numFmtId="165" fontId="20" fillId="0" borderId="12" xfId="1" applyNumberFormat="1" applyFont="1" applyBorder="1" applyAlignment="1">
      <alignment vertical="top"/>
    </xf>
    <xf numFmtId="43" fontId="5" fillId="0" borderId="33" xfId="1" applyNumberFormat="1" applyFont="1" applyBorder="1" applyAlignment="1">
      <alignment vertical="top"/>
    </xf>
    <xf numFmtId="165" fontId="5" fillId="0" borderId="18" xfId="1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165" fontId="4" fillId="0" borderId="35" xfId="1" applyNumberFormat="1" applyFont="1" applyBorder="1" applyAlignment="1">
      <alignment vertical="top"/>
    </xf>
    <xf numFmtId="0" fontId="4" fillId="2" borderId="19" xfId="0" applyFont="1" applyFill="1" applyBorder="1" applyAlignment="1">
      <alignment horizontal="right"/>
    </xf>
    <xf numFmtId="1" fontId="4" fillId="2" borderId="19" xfId="0" applyNumberFormat="1" applyFont="1" applyFill="1" applyBorder="1" applyAlignment="1" applyProtection="1">
      <protection locked="0"/>
    </xf>
    <xf numFmtId="0" fontId="19" fillId="0" borderId="0" xfId="0" applyFont="1"/>
    <xf numFmtId="0" fontId="21" fillId="0" borderId="0" xfId="0" applyFont="1"/>
    <xf numFmtId="0" fontId="21" fillId="2" borderId="3" xfId="0" applyFont="1" applyFill="1" applyBorder="1" applyAlignment="1"/>
    <xf numFmtId="0" fontId="21" fillId="0" borderId="0" xfId="0" applyFont="1" applyBorder="1" applyAlignment="1"/>
    <xf numFmtId="0" fontId="21" fillId="0" borderId="0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1" fillId="0" borderId="0" xfId="0" applyFont="1" applyAlignment="1"/>
    <xf numFmtId="0" fontId="21" fillId="0" borderId="0" xfId="0" applyFont="1" applyBorder="1"/>
    <xf numFmtId="10" fontId="21" fillId="0" borderId="0" xfId="0" applyNumberFormat="1" applyFont="1"/>
    <xf numFmtId="0" fontId="22" fillId="2" borderId="36" xfId="0" applyFont="1" applyFill="1" applyBorder="1" applyAlignment="1">
      <alignment horizontal="right"/>
    </xf>
    <xf numFmtId="1" fontId="21" fillId="0" borderId="6" xfId="0" applyNumberFormat="1" applyFont="1" applyBorder="1" applyAlignment="1" applyProtection="1">
      <protection locked="0"/>
    </xf>
    <xf numFmtId="10" fontId="21" fillId="0" borderId="0" xfId="0" applyNumberFormat="1" applyFont="1" applyFill="1" applyBorder="1" applyAlignment="1"/>
    <xf numFmtId="0" fontId="22" fillId="0" borderId="0" xfId="0" applyFont="1" applyFill="1" applyBorder="1" applyAlignment="1"/>
    <xf numFmtId="1" fontId="21" fillId="2" borderId="4" xfId="0" applyNumberFormat="1" applyFont="1" applyFill="1" applyBorder="1" applyAlignment="1" applyProtection="1">
      <protection locked="0"/>
    </xf>
    <xf numFmtId="1" fontId="21" fillId="0" borderId="8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protection locked="0"/>
    </xf>
    <xf numFmtId="0" fontId="21" fillId="2" borderId="4" xfId="0" applyFont="1" applyFill="1" applyBorder="1" applyAlignment="1"/>
    <xf numFmtId="0" fontId="22" fillId="0" borderId="0" xfId="0" applyFont="1"/>
    <xf numFmtId="0" fontId="21" fillId="0" borderId="24" xfId="0" applyFont="1" applyBorder="1" applyAlignment="1">
      <alignment horizontal="center" vertical="top"/>
    </xf>
    <xf numFmtId="0" fontId="22" fillId="0" borderId="25" xfId="0" applyFont="1" applyBorder="1" applyAlignment="1">
      <alignment horizontal="center" vertical="top"/>
    </xf>
    <xf numFmtId="0" fontId="21" fillId="2" borderId="19" xfId="0" applyFont="1" applyFill="1" applyBorder="1" applyAlignment="1">
      <alignment vertical="top"/>
    </xf>
    <xf numFmtId="0" fontId="22" fillId="2" borderId="29" xfId="0" applyFont="1" applyFill="1" applyBorder="1" applyAlignment="1">
      <alignment vertical="top"/>
    </xf>
    <xf numFmtId="0" fontId="22" fillId="0" borderId="26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165" fontId="21" fillId="0" borderId="20" xfId="1" applyNumberFormat="1" applyFont="1" applyBorder="1" applyAlignment="1">
      <alignment vertical="top"/>
    </xf>
    <xf numFmtId="165" fontId="22" fillId="0" borderId="33" xfId="1" applyNumberFormat="1" applyFont="1" applyBorder="1" applyAlignment="1">
      <alignment vertical="top"/>
    </xf>
    <xf numFmtId="165" fontId="22" fillId="0" borderId="34" xfId="1" applyNumberFormat="1" applyFont="1" applyBorder="1" applyAlignment="1">
      <alignment vertical="top"/>
    </xf>
    <xf numFmtId="165" fontId="22" fillId="0" borderId="26" xfId="1" applyNumberFormat="1" applyFont="1" applyBorder="1" applyAlignment="1">
      <alignment vertical="top"/>
    </xf>
    <xf numFmtId="165" fontId="22" fillId="0" borderId="12" xfId="1" applyNumberFormat="1" applyFont="1" applyBorder="1" applyAlignment="1">
      <alignment vertical="top"/>
    </xf>
    <xf numFmtId="43" fontId="21" fillId="0" borderId="20" xfId="1" applyNumberFormat="1" applyFont="1" applyBorder="1" applyAlignment="1">
      <alignment vertical="top"/>
    </xf>
    <xf numFmtId="43" fontId="22" fillId="0" borderId="33" xfId="1" applyNumberFormat="1" applyFont="1" applyBorder="1" applyAlignment="1">
      <alignment vertical="top"/>
    </xf>
    <xf numFmtId="165" fontId="21" fillId="0" borderId="18" xfId="1" applyNumberFormat="1" applyFont="1" applyBorder="1" applyAlignment="1">
      <alignment vertical="top"/>
    </xf>
    <xf numFmtId="165" fontId="22" fillId="0" borderId="18" xfId="1" applyNumberFormat="1" applyFont="1" applyBorder="1" applyAlignment="1">
      <alignment vertical="top"/>
    </xf>
    <xf numFmtId="43" fontId="1" fillId="0" borderId="0" xfId="1" applyFont="1"/>
    <xf numFmtId="43" fontId="24" fillId="0" borderId="0" xfId="1" applyFont="1"/>
    <xf numFmtId="3" fontId="4" fillId="3" borderId="8" xfId="0" applyNumberFormat="1" applyFont="1" applyFill="1" applyBorder="1" applyAlignment="1">
      <alignment horizontal="center" wrapText="1"/>
    </xf>
    <xf numFmtId="0" fontId="25" fillId="2" borderId="19" xfId="0" applyFont="1" applyFill="1" applyBorder="1" applyAlignment="1">
      <alignment vertical="top"/>
    </xf>
    <xf numFmtId="0" fontId="25" fillId="2" borderId="29" xfId="0" applyFont="1" applyFill="1" applyBorder="1" applyAlignment="1">
      <alignment vertical="top"/>
    </xf>
    <xf numFmtId="0" fontId="25" fillId="0" borderId="26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165" fontId="25" fillId="0" borderId="20" xfId="1" applyNumberFormat="1" applyFont="1" applyBorder="1" applyAlignment="1">
      <alignment vertical="top"/>
    </xf>
    <xf numFmtId="165" fontId="25" fillId="0" borderId="33" xfId="1" applyNumberFormat="1" applyFont="1" applyBorder="1" applyAlignment="1">
      <alignment vertical="top"/>
    </xf>
    <xf numFmtId="165" fontId="25" fillId="0" borderId="26" xfId="1" applyNumberFormat="1" applyFont="1" applyBorder="1" applyAlignment="1">
      <alignment vertical="top"/>
    </xf>
    <xf numFmtId="165" fontId="25" fillId="0" borderId="12" xfId="1" applyNumberFormat="1" applyFont="1" applyBorder="1" applyAlignment="1">
      <alignment vertical="top"/>
    </xf>
    <xf numFmtId="43" fontId="25" fillId="0" borderId="20" xfId="1" applyNumberFormat="1" applyFont="1" applyBorder="1" applyAlignment="1">
      <alignment vertical="top"/>
    </xf>
    <xf numFmtId="43" fontId="25" fillId="0" borderId="33" xfId="1" applyNumberFormat="1" applyFont="1" applyBorder="1" applyAlignment="1">
      <alignment vertical="top"/>
    </xf>
    <xf numFmtId="165" fontId="25" fillId="0" borderId="34" xfId="1" applyNumberFormat="1" applyFont="1" applyBorder="1" applyAlignment="1">
      <alignment vertical="top"/>
    </xf>
    <xf numFmtId="165" fontId="25" fillId="0" borderId="18" xfId="1" applyNumberFormat="1" applyFont="1" applyBorder="1" applyAlignment="1">
      <alignment vertical="top"/>
    </xf>
    <xf numFmtId="49" fontId="23" fillId="0" borderId="24" xfId="1" quotePrefix="1" applyNumberFormat="1" applyFont="1" applyBorder="1" applyAlignment="1">
      <alignment horizontal="center"/>
    </xf>
    <xf numFmtId="43" fontId="26" fillId="0" borderId="36" xfId="1" applyFont="1" applyBorder="1" applyAlignment="1">
      <alignment horizontal="center"/>
    </xf>
    <xf numFmtId="43" fontId="26" fillId="0" borderId="18" xfId="1" quotePrefix="1" applyFont="1" applyBorder="1" applyAlignment="1">
      <alignment horizontal="center"/>
    </xf>
    <xf numFmtId="0" fontId="27" fillId="2" borderId="19" xfId="0" applyFont="1" applyFill="1" applyBorder="1" applyAlignment="1">
      <alignment vertical="top"/>
    </xf>
    <xf numFmtId="43" fontId="27" fillId="0" borderId="20" xfId="1" applyFont="1" applyBorder="1"/>
    <xf numFmtId="165" fontId="27" fillId="0" borderId="20" xfId="1" applyNumberFormat="1" applyFont="1" applyBorder="1" applyAlignment="1">
      <alignment vertical="top"/>
    </xf>
    <xf numFmtId="165" fontId="27" fillId="0" borderId="26" xfId="1" applyNumberFormat="1" applyFont="1" applyBorder="1" applyAlignment="1">
      <alignment vertical="top"/>
    </xf>
    <xf numFmtId="43" fontId="27" fillId="0" borderId="20" xfId="1" applyNumberFormat="1" applyFont="1" applyBorder="1" applyAlignment="1">
      <alignment vertical="top"/>
    </xf>
    <xf numFmtId="165" fontId="27" fillId="0" borderId="39" xfId="1" applyNumberFormat="1" applyFont="1" applyBorder="1" applyAlignment="1">
      <alignment vertical="top"/>
    </xf>
    <xf numFmtId="165" fontId="27" fillId="0" borderId="18" xfId="1" applyNumberFormat="1" applyFont="1" applyBorder="1" applyAlignment="1">
      <alignment vertical="top"/>
    </xf>
    <xf numFmtId="10" fontId="27" fillId="0" borderId="0" xfId="0" applyNumberFormat="1" applyFont="1"/>
    <xf numFmtId="0" fontId="27" fillId="0" borderId="0" xfId="0" applyFont="1"/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/>
    </xf>
    <xf numFmtId="0" fontId="27" fillId="0" borderId="37" xfId="0" applyFont="1" applyBorder="1" applyAlignment="1">
      <alignment horizontal="center" vertical="top"/>
    </xf>
    <xf numFmtId="0" fontId="27" fillId="2" borderId="29" xfId="0" applyFont="1" applyFill="1" applyBorder="1" applyAlignment="1">
      <alignment vertical="top"/>
    </xf>
    <xf numFmtId="0" fontId="27" fillId="2" borderId="38" xfId="0" applyFont="1" applyFill="1" applyBorder="1" applyAlignment="1">
      <alignment vertical="top"/>
    </xf>
    <xf numFmtId="0" fontId="26" fillId="0" borderId="26" xfId="0" applyFont="1" applyBorder="1" applyAlignment="1">
      <alignment vertical="top"/>
    </xf>
    <xf numFmtId="0" fontId="27" fillId="0" borderId="12" xfId="0" applyFont="1" applyBorder="1" applyAlignment="1">
      <alignment vertical="top"/>
    </xf>
    <xf numFmtId="0" fontId="27" fillId="0" borderId="26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165" fontId="27" fillId="0" borderId="33" xfId="1" applyNumberFormat="1" applyFont="1" applyBorder="1" applyAlignment="1">
      <alignment vertical="top"/>
    </xf>
    <xf numFmtId="165" fontId="27" fillId="0" borderId="31" xfId="1" applyNumberFormat="1" applyFont="1" applyBorder="1" applyAlignment="1">
      <alignment vertical="top"/>
    </xf>
    <xf numFmtId="165" fontId="26" fillId="0" borderId="26" xfId="1" applyNumberFormat="1" applyFont="1" applyBorder="1" applyAlignment="1">
      <alignment vertical="top"/>
    </xf>
    <xf numFmtId="165" fontId="27" fillId="0" borderId="12" xfId="1" applyNumberFormat="1" applyFont="1" applyBorder="1" applyAlignment="1">
      <alignment vertical="top"/>
    </xf>
    <xf numFmtId="165" fontId="27" fillId="0" borderId="30" xfId="1" applyNumberFormat="1" applyFont="1" applyBorder="1" applyAlignment="1">
      <alignment vertical="top"/>
    </xf>
    <xf numFmtId="43" fontId="27" fillId="0" borderId="33" xfId="1" applyNumberFormat="1" applyFont="1" applyBorder="1" applyAlignment="1">
      <alignment vertical="top"/>
    </xf>
    <xf numFmtId="43" fontId="27" fillId="0" borderId="31" xfId="1" applyNumberFormat="1" applyFont="1" applyBorder="1" applyAlignment="1">
      <alignment vertical="top"/>
    </xf>
    <xf numFmtId="165" fontId="27" fillId="0" borderId="34" xfId="1" applyNumberFormat="1" applyFont="1" applyBorder="1" applyAlignment="1">
      <alignment vertical="top"/>
    </xf>
    <xf numFmtId="165" fontId="27" fillId="0" borderId="32" xfId="1" applyNumberFormat="1" applyFont="1" applyBorder="1" applyAlignment="1">
      <alignment vertical="top"/>
    </xf>
    <xf numFmtId="165" fontId="27" fillId="0" borderId="5" xfId="1" applyNumberFormat="1" applyFont="1" applyBorder="1" applyAlignment="1">
      <alignment vertical="top"/>
    </xf>
    <xf numFmtId="0" fontId="26" fillId="2" borderId="28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/>
    </xf>
    <xf numFmtId="0" fontId="26" fillId="2" borderId="29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/>
    </xf>
    <xf numFmtId="0" fontId="26" fillId="2" borderId="11" xfId="0" applyFont="1" applyFill="1" applyBorder="1" applyAlignment="1">
      <alignment horizontal="center" vertical="top" wrapText="1"/>
    </xf>
    <xf numFmtId="43" fontId="27" fillId="0" borderId="13" xfId="1" applyNumberFormat="1" applyFont="1" applyBorder="1" applyAlignment="1">
      <alignment vertical="top"/>
    </xf>
    <xf numFmtId="43" fontId="27" fillId="0" borderId="16" xfId="1" applyNumberFormat="1" applyFont="1" applyBorder="1" applyAlignment="1">
      <alignment vertical="top"/>
    </xf>
    <xf numFmtId="0" fontId="26" fillId="2" borderId="13" xfId="0" applyFont="1" applyFill="1" applyBorder="1" applyAlignment="1">
      <alignment horizontal="center" vertical="top"/>
    </xf>
    <xf numFmtId="0" fontId="26" fillId="2" borderId="13" xfId="0" applyFont="1" applyFill="1" applyBorder="1" applyAlignment="1">
      <alignment horizontal="center" vertical="top" wrapText="1"/>
    </xf>
    <xf numFmtId="0" fontId="27" fillId="2" borderId="3" xfId="0" applyFont="1" applyFill="1" applyBorder="1" applyAlignment="1"/>
    <xf numFmtId="0" fontId="27" fillId="0" borderId="0" xfId="0" applyFont="1" applyBorder="1" applyAlignment="1"/>
    <xf numFmtId="1" fontId="27" fillId="0" borderId="2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/>
    <xf numFmtId="0" fontId="27" fillId="0" borderId="0" xfId="0" applyFont="1" applyBorder="1" applyAlignment="1">
      <alignment wrapText="1"/>
    </xf>
    <xf numFmtId="0" fontId="27" fillId="0" borderId="1" xfId="0" applyFont="1" applyBorder="1" applyAlignment="1">
      <alignment wrapText="1"/>
    </xf>
    <xf numFmtId="1" fontId="27" fillId="0" borderId="1" xfId="0" applyNumberFormat="1" applyFont="1" applyBorder="1" applyAlignment="1" applyProtection="1">
      <protection locked="0"/>
    </xf>
    <xf numFmtId="1" fontId="27" fillId="0" borderId="18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protection locked="0"/>
    </xf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3" fontId="25" fillId="0" borderId="20" xfId="1" applyNumberFormat="1" applyFont="1" applyBorder="1" applyAlignment="1">
      <alignment vertical="top"/>
    </xf>
    <xf numFmtId="43" fontId="25" fillId="0" borderId="33" xfId="1" applyNumberFormat="1" applyFont="1" applyBorder="1" applyAlignment="1">
      <alignment vertical="top"/>
    </xf>
    <xf numFmtId="3" fontId="5" fillId="3" borderId="7" xfId="0" quotePrefix="1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3" borderId="20" xfId="0" applyNumberFormat="1" applyFont="1" applyFill="1" applyBorder="1" applyAlignment="1">
      <alignment horizontal="center" wrapText="1"/>
    </xf>
    <xf numFmtId="1" fontId="27" fillId="2" borderId="19" xfId="0" applyNumberFormat="1" applyFont="1" applyFill="1" applyBorder="1" applyAlignment="1" applyProtection="1">
      <protection locked="0"/>
    </xf>
    <xf numFmtId="0" fontId="27" fillId="2" borderId="19" xfId="0" applyFont="1" applyFill="1" applyBorder="1" applyAlignment="1">
      <alignment horizontal="right"/>
    </xf>
    <xf numFmtId="10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3" fontId="3" fillId="0" borderId="0" xfId="0" applyNumberFormat="1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J43"/>
  <sheetViews>
    <sheetView showGridLines="0" tabSelected="1" zoomScaleNormal="100" zoomScaleSheetLayoutView="100" workbookViewId="0">
      <selection activeCell="B1" sqref="B1:J45"/>
    </sheetView>
  </sheetViews>
  <sheetFormatPr defaultRowHeight="12.75" x14ac:dyDescent="0.2"/>
  <cols>
    <col min="1" max="1" width="2.7109375" customWidth="1"/>
    <col min="2" max="2" width="2.85546875" style="16" customWidth="1"/>
    <col min="3" max="3" width="32.28515625" customWidth="1"/>
    <col min="4" max="5" width="7.85546875" style="173" customWidth="1"/>
    <col min="6" max="6" width="9.140625" style="231"/>
  </cols>
  <sheetData>
    <row r="1" spans="1:10" ht="15.75" x14ac:dyDescent="0.25">
      <c r="B1" s="5" t="s">
        <v>120</v>
      </c>
    </row>
    <row r="2" spans="1:10" ht="15" x14ac:dyDescent="0.2">
      <c r="B2" s="172" t="s">
        <v>98</v>
      </c>
    </row>
    <row r="3" spans="1:10" ht="15.75" x14ac:dyDescent="0.25">
      <c r="B3" s="5"/>
    </row>
    <row r="4" spans="1:10" x14ac:dyDescent="0.2">
      <c r="A4" s="8"/>
      <c r="B4" s="16" t="s">
        <v>4</v>
      </c>
      <c r="C4" s="8"/>
      <c r="F4" s="230"/>
      <c r="G4" s="4">
        <v>2.8999999999999998E-3</v>
      </c>
    </row>
    <row r="5" spans="1:10" ht="13.5" thickBot="1" x14ac:dyDescent="0.25"/>
    <row r="6" spans="1:10" ht="15" x14ac:dyDescent="0.25">
      <c r="A6" s="19"/>
      <c r="B6" s="20" t="s">
        <v>1</v>
      </c>
      <c r="C6" s="21"/>
      <c r="D6" s="174"/>
      <c r="E6" s="174"/>
      <c r="F6" s="278">
        <v>2013</v>
      </c>
      <c r="G6" s="170">
        <v>2014</v>
      </c>
    </row>
    <row r="7" spans="1:10" x14ac:dyDescent="0.2">
      <c r="A7" s="19"/>
      <c r="B7" s="37"/>
      <c r="C7" s="29" t="s">
        <v>79</v>
      </c>
      <c r="D7" s="175"/>
      <c r="E7" s="175"/>
      <c r="F7" s="262">
        <v>330</v>
      </c>
      <c r="G7" s="85">
        <f>F7+F7*$G$4</f>
        <v>330.95699999999999</v>
      </c>
    </row>
    <row r="8" spans="1:10" x14ac:dyDescent="0.2">
      <c r="A8" s="19"/>
      <c r="B8" s="37"/>
      <c r="C8" s="7" t="s">
        <v>80</v>
      </c>
      <c r="D8" s="176"/>
      <c r="E8" s="176"/>
      <c r="F8" s="262">
        <v>422</v>
      </c>
      <c r="G8" s="85">
        <f>F8+F8*$G$4</f>
        <v>423.22379999999998</v>
      </c>
      <c r="J8" s="173"/>
    </row>
    <row r="9" spans="1:10" ht="13.5" thickBot="1" x14ac:dyDescent="0.25">
      <c r="A9" s="19"/>
      <c r="B9" s="41"/>
      <c r="C9" s="14" t="s">
        <v>81</v>
      </c>
      <c r="D9" s="177"/>
      <c r="E9" s="177"/>
      <c r="F9" s="267">
        <v>393</v>
      </c>
      <c r="G9" s="86">
        <f>F9+F9*$G$4</f>
        <v>394.1397</v>
      </c>
    </row>
    <row r="10" spans="1:10" x14ac:dyDescent="0.2">
      <c r="A10" s="19"/>
      <c r="B10" s="9" t="s">
        <v>121</v>
      </c>
      <c r="C10" s="29"/>
      <c r="D10" s="175"/>
      <c r="E10" s="175"/>
      <c r="F10" s="268"/>
    </row>
    <row r="11" spans="1:10" x14ac:dyDescent="0.2">
      <c r="A11" s="19"/>
      <c r="B11" s="28"/>
      <c r="C11" s="19"/>
      <c r="D11" s="178"/>
      <c r="E11" s="178"/>
    </row>
    <row r="12" spans="1:10" x14ac:dyDescent="0.2">
      <c r="A12" s="19"/>
      <c r="B12" s="28" t="s">
        <v>5</v>
      </c>
      <c r="C12" s="19"/>
      <c r="D12" s="178"/>
      <c r="E12" s="178"/>
      <c r="F12" s="279"/>
      <c r="G12" s="4">
        <v>1.03E-2</v>
      </c>
    </row>
    <row r="13" spans="1:10" x14ac:dyDescent="0.2">
      <c r="A13" s="19"/>
      <c r="B13" s="28"/>
      <c r="C13" s="19"/>
      <c r="D13" s="178"/>
      <c r="E13" s="178"/>
    </row>
    <row r="14" spans="1:10" ht="15.75" thickBot="1" x14ac:dyDescent="0.3">
      <c r="A14" s="19"/>
      <c r="B14" s="31" t="s">
        <v>2</v>
      </c>
      <c r="C14" s="29"/>
      <c r="D14" s="175"/>
      <c r="E14" s="175"/>
      <c r="F14" s="280"/>
      <c r="G14" s="4"/>
    </row>
    <row r="15" spans="1:10" x14ac:dyDescent="0.2">
      <c r="A15" s="19"/>
      <c r="B15" s="34" t="s">
        <v>82</v>
      </c>
      <c r="C15" s="21"/>
      <c r="D15" s="260">
        <v>2012</v>
      </c>
      <c r="E15" s="260">
        <v>2013</v>
      </c>
      <c r="F15" s="277">
        <v>2013</v>
      </c>
      <c r="G15" s="171">
        <v>2014</v>
      </c>
    </row>
    <row r="16" spans="1:10" x14ac:dyDescent="0.2">
      <c r="A16" s="19"/>
      <c r="B16" s="37"/>
      <c r="C16" s="29" t="s">
        <v>84</v>
      </c>
      <c r="D16" s="261"/>
      <c r="E16" s="261"/>
      <c r="F16" s="262">
        <v>53</v>
      </c>
      <c r="G16" s="85">
        <f>+F16+(F16*$G$12)</f>
        <v>53.545900000000003</v>
      </c>
    </row>
    <row r="17" spans="1:7" x14ac:dyDescent="0.2">
      <c r="A17" s="19"/>
      <c r="B17" s="37"/>
      <c r="C17" s="29" t="s">
        <v>85</v>
      </c>
      <c r="D17" s="261"/>
      <c r="E17" s="261"/>
      <c r="F17" s="262">
        <v>82</v>
      </c>
      <c r="G17" s="85">
        <f>+F17+(F17*$G$12)</f>
        <v>82.8446</v>
      </c>
    </row>
    <row r="18" spans="1:7" x14ac:dyDescent="0.2">
      <c r="A18" s="19"/>
      <c r="B18" s="37"/>
      <c r="C18" s="29" t="s">
        <v>86</v>
      </c>
      <c r="D18" s="261">
        <v>269</v>
      </c>
      <c r="E18" s="263">
        <f>+D18+(D18/100*$E$12)</f>
        <v>269</v>
      </c>
      <c r="F18" s="262">
        <v>226</v>
      </c>
      <c r="G18" s="85">
        <f>+F18+(F18*$G$12)</f>
        <v>228.3278</v>
      </c>
    </row>
    <row r="19" spans="1:7" x14ac:dyDescent="0.2">
      <c r="A19" s="19"/>
      <c r="B19" s="37"/>
      <c r="C19" s="7" t="s">
        <v>87</v>
      </c>
      <c r="D19" s="264">
        <v>350</v>
      </c>
      <c r="E19" s="263">
        <f>+D19+(D19/100*$E$12)</f>
        <v>350</v>
      </c>
      <c r="F19" s="262">
        <v>260</v>
      </c>
      <c r="G19" s="85">
        <f>+F19+(F19*$G$12)</f>
        <v>262.678</v>
      </c>
    </row>
    <row r="20" spans="1:7" ht="13.5" thickBot="1" x14ac:dyDescent="0.25">
      <c r="A20" s="19"/>
      <c r="B20" s="41"/>
      <c r="C20" s="14" t="s">
        <v>16</v>
      </c>
      <c r="D20" s="265">
        <v>536</v>
      </c>
      <c r="E20" s="266">
        <f>+D20+(D20/100*$E$12)</f>
        <v>536</v>
      </c>
      <c r="F20" s="267">
        <v>431</v>
      </c>
      <c r="G20" s="86">
        <f>+F20+(F20*$G$12)</f>
        <v>435.4393</v>
      </c>
    </row>
    <row r="21" spans="1:7" ht="13.5" thickBot="1" x14ac:dyDescent="0.25">
      <c r="A21" s="19"/>
      <c r="B21" s="32"/>
      <c r="C21" s="7"/>
      <c r="D21" s="264"/>
      <c r="E21" s="264"/>
      <c r="F21" s="268"/>
      <c r="G21" s="45"/>
    </row>
    <row r="22" spans="1:7" x14ac:dyDescent="0.2">
      <c r="A22" s="19"/>
      <c r="B22" s="34" t="s">
        <v>91</v>
      </c>
      <c r="C22" s="46"/>
      <c r="D22" s="260">
        <v>2012</v>
      </c>
      <c r="E22" s="260">
        <v>2013</v>
      </c>
      <c r="F22" s="277">
        <v>2013</v>
      </c>
      <c r="G22" s="171"/>
    </row>
    <row r="23" spans="1:7" x14ac:dyDescent="0.2">
      <c r="A23" s="19"/>
      <c r="B23" s="37"/>
      <c r="C23" s="7" t="s">
        <v>88</v>
      </c>
      <c r="D23" s="264">
        <v>94</v>
      </c>
      <c r="E23" s="263">
        <f>+D23+(D23/100*$E$12)</f>
        <v>94</v>
      </c>
      <c r="F23" s="262">
        <v>103</v>
      </c>
      <c r="G23" s="85">
        <f>+F23+(F23*$G$12)</f>
        <v>104.0609</v>
      </c>
    </row>
    <row r="24" spans="1:7" x14ac:dyDescent="0.2">
      <c r="A24" s="19"/>
      <c r="B24" s="37"/>
      <c r="C24" s="7" t="s">
        <v>89</v>
      </c>
      <c r="D24" s="264">
        <v>128</v>
      </c>
      <c r="E24" s="263">
        <f>+D24+(D24/100*$E$12)</f>
        <v>128</v>
      </c>
      <c r="F24" s="262">
        <v>186</v>
      </c>
      <c r="G24" s="85">
        <f>+F24+(F24*$G$12)</f>
        <v>187.91579999999999</v>
      </c>
    </row>
    <row r="25" spans="1:7" ht="13.5" thickBot="1" x14ac:dyDescent="0.25">
      <c r="A25" s="19"/>
      <c r="B25" s="41"/>
      <c r="C25" s="17" t="s">
        <v>90</v>
      </c>
      <c r="D25" s="269">
        <v>193</v>
      </c>
      <c r="E25" s="266">
        <f>+D25+(D25/100*$E$12)</f>
        <v>193</v>
      </c>
      <c r="F25" s="267">
        <v>213</v>
      </c>
      <c r="G25" s="86">
        <f>+F25+(F25*$G$12)</f>
        <v>215.19390000000001</v>
      </c>
    </row>
    <row r="26" spans="1:7" ht="13.5" thickBot="1" x14ac:dyDescent="0.25">
      <c r="A26" s="19"/>
      <c r="B26" s="32"/>
      <c r="C26" s="29"/>
      <c r="D26" s="261"/>
      <c r="E26" s="261"/>
      <c r="F26" s="268"/>
      <c r="G26" s="45"/>
    </row>
    <row r="27" spans="1:7" x14ac:dyDescent="0.2">
      <c r="A27" s="19"/>
      <c r="B27" s="34" t="s">
        <v>92</v>
      </c>
      <c r="C27" s="21"/>
      <c r="D27" s="260">
        <v>2012</v>
      </c>
      <c r="E27" s="260">
        <v>2013</v>
      </c>
      <c r="F27" s="277">
        <v>2013</v>
      </c>
      <c r="G27" s="171"/>
    </row>
    <row r="28" spans="1:7" x14ac:dyDescent="0.2">
      <c r="A28" s="19"/>
      <c r="B28" s="37"/>
      <c r="C28" s="15" t="s">
        <v>23</v>
      </c>
      <c r="D28" s="270">
        <v>338</v>
      </c>
      <c r="E28" s="263">
        <f>+D28+(D28/100*$E$12)</f>
        <v>338</v>
      </c>
      <c r="F28" s="262">
        <v>263</v>
      </c>
      <c r="G28" s="85">
        <f>+F28+(F28*$G$12)</f>
        <v>265.70889999999997</v>
      </c>
    </row>
    <row r="29" spans="1:7" x14ac:dyDescent="0.2">
      <c r="A29" s="19"/>
      <c r="B29" s="37"/>
      <c r="C29" s="15" t="s">
        <v>24</v>
      </c>
      <c r="D29" s="270">
        <v>437</v>
      </c>
      <c r="E29" s="263">
        <f>+D29+(D29/100*$E$12)</f>
        <v>437</v>
      </c>
      <c r="F29" s="262">
        <v>388</v>
      </c>
      <c r="G29" s="85">
        <f>+F29+(F29*$G$12)</f>
        <v>391.99639999999999</v>
      </c>
    </row>
    <row r="30" spans="1:7" x14ac:dyDescent="0.2">
      <c r="A30" s="19"/>
      <c r="B30" s="37"/>
      <c r="C30" s="15" t="s">
        <v>93</v>
      </c>
      <c r="D30" s="270">
        <v>339</v>
      </c>
      <c r="E30" s="263">
        <f>+D30+(D30/100*$E$12)</f>
        <v>339</v>
      </c>
      <c r="F30" s="262">
        <v>323</v>
      </c>
      <c r="G30" s="85">
        <f>+F30+(F30*$G$12)</f>
        <v>326.32690000000002</v>
      </c>
    </row>
    <row r="31" spans="1:7" ht="13.5" thickBot="1" x14ac:dyDescent="0.25">
      <c r="A31" s="19"/>
      <c r="B31" s="41"/>
      <c r="C31" s="17" t="s">
        <v>94</v>
      </c>
      <c r="D31" s="269">
        <v>83</v>
      </c>
      <c r="E31" s="266">
        <f>+D31+(D31/100*$E$12)</f>
        <v>83</v>
      </c>
      <c r="F31" s="267">
        <v>45</v>
      </c>
      <c r="G31" s="86">
        <f>+F31+(F31*$G$12)</f>
        <v>45.463500000000003</v>
      </c>
    </row>
    <row r="32" spans="1:7" ht="13.5" thickBot="1" x14ac:dyDescent="0.25">
      <c r="A32" s="19"/>
      <c r="B32" s="32"/>
      <c r="C32" s="29"/>
      <c r="D32" s="261"/>
      <c r="E32" s="261"/>
      <c r="F32" s="261"/>
      <c r="G32" s="38"/>
    </row>
    <row r="33" spans="1:7" x14ac:dyDescent="0.2">
      <c r="A33" s="19"/>
      <c r="B33" s="34" t="s">
        <v>95</v>
      </c>
      <c r="C33" s="21"/>
      <c r="D33" s="260">
        <v>2012</v>
      </c>
      <c r="E33" s="260">
        <v>2013</v>
      </c>
      <c r="F33" s="277">
        <v>2013</v>
      </c>
      <c r="G33" s="171"/>
    </row>
    <row r="34" spans="1:7" ht="15" x14ac:dyDescent="0.25">
      <c r="A34" s="19"/>
      <c r="B34" s="52"/>
      <c r="C34" s="15" t="s">
        <v>27</v>
      </c>
      <c r="D34" s="270">
        <v>177</v>
      </c>
      <c r="E34" s="263">
        <f>+D34+(D34/100*$E$12)</f>
        <v>177</v>
      </c>
      <c r="F34" s="262">
        <v>89</v>
      </c>
      <c r="G34" s="85">
        <f>+F34+(F34*$G$12)</f>
        <v>89.916700000000006</v>
      </c>
    </row>
    <row r="35" spans="1:7" x14ac:dyDescent="0.2">
      <c r="A35" s="19"/>
      <c r="B35" s="37"/>
      <c r="C35" s="15" t="s">
        <v>28</v>
      </c>
      <c r="D35" s="270">
        <v>177</v>
      </c>
      <c r="E35" s="263">
        <f>+D35+(D35/100*$E$12)</f>
        <v>177</v>
      </c>
      <c r="F35" s="262">
        <v>177</v>
      </c>
      <c r="G35" s="85">
        <f>+F35+(F35*$G$12)</f>
        <v>178.82310000000001</v>
      </c>
    </row>
    <row r="36" spans="1:7" x14ac:dyDescent="0.2">
      <c r="A36" s="19"/>
      <c r="B36" s="37"/>
      <c r="C36" s="15" t="s">
        <v>96</v>
      </c>
      <c r="D36" s="270">
        <v>177</v>
      </c>
      <c r="E36" s="263">
        <f>+D36+(D36/100*$E$12)</f>
        <v>177</v>
      </c>
      <c r="F36" s="262">
        <v>226</v>
      </c>
      <c r="G36" s="85">
        <f>+F36+(F36*$G$12)</f>
        <v>228.3278</v>
      </c>
    </row>
    <row r="37" spans="1:7" ht="13.5" thickBot="1" x14ac:dyDescent="0.25">
      <c r="A37" s="19"/>
      <c r="B37" s="41"/>
      <c r="C37" s="17" t="s">
        <v>97</v>
      </c>
      <c r="D37" s="269">
        <v>177</v>
      </c>
      <c r="E37" s="266">
        <f>+D37+(D37/100*$E$12)</f>
        <v>177</v>
      </c>
      <c r="F37" s="267">
        <v>100</v>
      </c>
      <c r="G37" s="86">
        <f>+F37+(F37*$G$12)</f>
        <v>101.03</v>
      </c>
    </row>
    <row r="38" spans="1:7" ht="13.5" thickBot="1" x14ac:dyDescent="0.25">
      <c r="A38" s="19"/>
      <c r="B38" s="32"/>
      <c r="C38" s="29"/>
      <c r="D38" s="261"/>
      <c r="E38" s="261"/>
      <c r="F38" s="268"/>
      <c r="G38" s="45"/>
    </row>
    <row r="39" spans="1:7" x14ac:dyDescent="0.2">
      <c r="A39" s="19"/>
      <c r="B39" s="34" t="s">
        <v>83</v>
      </c>
      <c r="C39" s="21"/>
      <c r="D39" s="260">
        <v>2012</v>
      </c>
      <c r="E39" s="260">
        <v>2013</v>
      </c>
      <c r="F39" s="277">
        <v>2013</v>
      </c>
      <c r="G39" s="171"/>
    </row>
    <row r="40" spans="1:7" x14ac:dyDescent="0.2">
      <c r="A40" s="19"/>
      <c r="B40" s="37"/>
      <c r="C40" s="15" t="s">
        <v>3</v>
      </c>
      <c r="D40" s="270">
        <v>76</v>
      </c>
      <c r="E40" s="263">
        <f>+D40+(D40/100*$E$12)</f>
        <v>76</v>
      </c>
      <c r="F40" s="262">
        <v>57</v>
      </c>
      <c r="G40" s="85">
        <f>+F40+(F40*$G$12)</f>
        <v>57.5871</v>
      </c>
    </row>
    <row r="41" spans="1:7" ht="13.5" thickBot="1" x14ac:dyDescent="0.25">
      <c r="A41" s="19"/>
      <c r="B41" s="41"/>
      <c r="C41" s="17" t="s">
        <v>33</v>
      </c>
      <c r="D41" s="269">
        <v>124</v>
      </c>
      <c r="E41" s="266">
        <f>+D41+(D41/100*$E$12)</f>
        <v>124</v>
      </c>
      <c r="F41" s="267">
        <v>57</v>
      </c>
      <c r="G41" s="86">
        <f>+F41+(F41*$G$12)</f>
        <v>57.5871</v>
      </c>
    </row>
    <row r="42" spans="1:7" x14ac:dyDescent="0.2">
      <c r="B42" s="11"/>
      <c r="C42" s="6"/>
      <c r="D42" s="179"/>
      <c r="E42" s="179"/>
    </row>
    <row r="43" spans="1:7" x14ac:dyDescent="0.2">
      <c r="B43" s="9" t="s">
        <v>117</v>
      </c>
      <c r="C43" s="9"/>
    </row>
  </sheetData>
  <phoneticPr fontId="2" type="noConversion"/>
  <pageMargins left="0.78740157480314965" right="0.78740157480314965" top="0.98425196850393704" bottom="0.98425196850393704" header="0" footer="0"/>
  <pageSetup paperSize="9" orientation="portrait" cellComments="atEnd" r:id="rId1"/>
  <headerFooter alignWithMargins="0">
    <oddHeader>&amp;C&amp;"Arial,Fed"&amp;12Takster 2014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A1:J11"/>
  <sheetViews>
    <sheetView workbookViewId="0">
      <selection activeCell="C1" sqref="C1"/>
    </sheetView>
  </sheetViews>
  <sheetFormatPr defaultRowHeight="12.75" x14ac:dyDescent="0.2"/>
  <cols>
    <col min="1" max="1" width="2.85546875" customWidth="1"/>
    <col min="3" max="3" width="16.42578125" customWidth="1"/>
    <col min="4" max="4" width="12.140625" bestFit="1" customWidth="1"/>
    <col min="5" max="6" width="11.85546875" customWidth="1"/>
    <col min="7" max="7" width="1.42578125" customWidth="1"/>
  </cols>
  <sheetData>
    <row r="1" spans="1:10" ht="15.75" x14ac:dyDescent="0.25">
      <c r="A1" s="9"/>
      <c r="B1" s="1" t="s">
        <v>122</v>
      </c>
      <c r="F1" s="9"/>
      <c r="G1" s="9"/>
      <c r="H1" s="9"/>
      <c r="I1" s="9"/>
      <c r="J1" s="9"/>
    </row>
    <row r="2" spans="1:10" ht="13.5" thickBot="1" x14ac:dyDescent="0.25">
      <c r="A2" s="9"/>
      <c r="C2" s="3"/>
      <c r="D2" s="4"/>
      <c r="E2" s="2"/>
      <c r="F2" s="9"/>
      <c r="G2" s="9"/>
      <c r="H2" s="9"/>
      <c r="I2" s="9"/>
      <c r="J2" s="9"/>
    </row>
    <row r="3" spans="1:10" ht="39" thickBot="1" x14ac:dyDescent="0.25">
      <c r="A3" s="9"/>
      <c r="B3" s="94" t="s">
        <v>6</v>
      </c>
      <c r="C3" s="95" t="s">
        <v>7</v>
      </c>
      <c r="D3" s="96" t="s">
        <v>8</v>
      </c>
      <c r="E3" s="97" t="s">
        <v>53</v>
      </c>
      <c r="F3" s="98" t="s">
        <v>52</v>
      </c>
      <c r="G3" s="9"/>
      <c r="H3" s="9"/>
      <c r="I3" s="9"/>
      <c r="J3" s="9"/>
    </row>
    <row r="4" spans="1:10" x14ac:dyDescent="0.2">
      <c r="A4" s="9"/>
      <c r="B4" s="273" t="s">
        <v>112</v>
      </c>
      <c r="C4" s="274">
        <v>54094357119</v>
      </c>
      <c r="D4" s="275">
        <f t="shared" ref="D4:D9" si="0">E4/C4*1000</f>
        <v>1.4833802317583283E-2</v>
      </c>
      <c r="E4" s="276">
        <v>802425</v>
      </c>
      <c r="F4" s="207"/>
      <c r="G4" s="9"/>
      <c r="H4" s="9" t="s">
        <v>119</v>
      </c>
      <c r="I4" s="9"/>
      <c r="J4" s="9"/>
    </row>
    <row r="5" spans="1:10" x14ac:dyDescent="0.2">
      <c r="A5" s="9"/>
      <c r="B5" s="111">
        <v>2013</v>
      </c>
      <c r="C5" s="101">
        <v>55019958319</v>
      </c>
      <c r="D5" s="99">
        <f t="shared" si="0"/>
        <v>1.2046594513160777E-2</v>
      </c>
      <c r="E5" s="104">
        <f>F6+F6*1.4/100</f>
        <v>662803.12800000003</v>
      </c>
      <c r="F5" s="105">
        <v>679000</v>
      </c>
      <c r="G5" s="9"/>
      <c r="H5" s="9" t="s">
        <v>111</v>
      </c>
      <c r="I5" s="9"/>
      <c r="J5" s="9"/>
    </row>
    <row r="6" spans="1:10" x14ac:dyDescent="0.2">
      <c r="A6" s="9"/>
      <c r="B6" s="111">
        <v>2012</v>
      </c>
      <c r="C6" s="101">
        <v>52909801700</v>
      </c>
      <c r="D6" s="99">
        <f t="shared" si="0"/>
        <v>1.2223255034425881E-2</v>
      </c>
      <c r="E6" s="104">
        <v>646730</v>
      </c>
      <c r="F6" s="105">
        <v>653652</v>
      </c>
      <c r="G6" s="80"/>
      <c r="H6" s="80" t="s">
        <v>59</v>
      </c>
      <c r="I6" s="9"/>
      <c r="J6" s="9"/>
    </row>
    <row r="7" spans="1:10" s="80" customFormat="1" x14ac:dyDescent="0.2">
      <c r="B7" s="91" t="s">
        <v>49</v>
      </c>
      <c r="C7" s="101">
        <v>55273620800</v>
      </c>
      <c r="D7" s="99">
        <f t="shared" si="0"/>
        <v>1.1234653909265884E-2</v>
      </c>
      <c r="E7" s="104">
        <f>+F8+F8*1.8/100</f>
        <v>620980</v>
      </c>
      <c r="F7" s="105">
        <v>628500</v>
      </c>
      <c r="H7" s="80" t="s">
        <v>51</v>
      </c>
    </row>
    <row r="8" spans="1:10" x14ac:dyDescent="0.2">
      <c r="A8" s="9"/>
      <c r="B8" s="92">
        <v>2010</v>
      </c>
      <c r="C8" s="102">
        <v>59619136100</v>
      </c>
      <c r="D8" s="99">
        <f t="shared" si="0"/>
        <v>1.0181294794038453E-2</v>
      </c>
      <c r="E8" s="106">
        <v>607000</v>
      </c>
      <c r="F8" s="107">
        <v>610000</v>
      </c>
      <c r="G8" s="9"/>
      <c r="H8" s="9" t="s">
        <v>57</v>
      </c>
      <c r="I8" s="9"/>
      <c r="J8" s="9"/>
    </row>
    <row r="9" spans="1:10" x14ac:dyDescent="0.2">
      <c r="A9" s="9"/>
      <c r="B9" s="92">
        <v>2009</v>
      </c>
      <c r="C9" s="102">
        <v>51532351916</v>
      </c>
      <c r="D9" s="99">
        <f t="shared" si="0"/>
        <v>1.142748153548102E-2</v>
      </c>
      <c r="E9" s="106">
        <v>588885</v>
      </c>
      <c r="F9" s="107"/>
      <c r="G9" s="9"/>
      <c r="H9" s="9" t="s">
        <v>58</v>
      </c>
      <c r="I9" s="9"/>
      <c r="J9" s="9"/>
    </row>
    <row r="10" spans="1:10" x14ac:dyDescent="0.2">
      <c r="A10" s="9"/>
      <c r="B10" s="92">
        <v>2008</v>
      </c>
      <c r="C10" s="102">
        <f>44902795446</f>
        <v>44902795446</v>
      </c>
      <c r="D10" s="99">
        <v>1.4200000000000001E-2</v>
      </c>
      <c r="E10" s="106">
        <f>C10*D10/1000</f>
        <v>637619.69533319992</v>
      </c>
      <c r="F10" s="108"/>
      <c r="G10" s="9"/>
      <c r="H10" s="9"/>
      <c r="I10" s="9"/>
      <c r="J10" s="9"/>
    </row>
    <row r="11" spans="1:10" ht="13.5" thickBot="1" x14ac:dyDescent="0.25">
      <c r="A11" s="9"/>
      <c r="B11" s="93">
        <v>2007</v>
      </c>
      <c r="C11" s="103">
        <v>38927592100</v>
      </c>
      <c r="D11" s="100">
        <v>1.4200000000000001E-2</v>
      </c>
      <c r="E11" s="109">
        <f>C11*D11/1000</f>
        <v>552771.8078200001</v>
      </c>
      <c r="F11" s="110"/>
      <c r="G11" s="9"/>
      <c r="H11" s="9"/>
      <c r="I11" s="9"/>
      <c r="J11" s="9"/>
    </row>
  </sheetData>
  <phoneticPr fontId="2" type="noConversion"/>
  <pageMargins left="0.78740157480314965" right="0.78740157480314965" top="0.98425196850393704" bottom="0.98425196850393704" header="0" footer="0"/>
  <pageSetup paperSize="9" orientation="landscape" cellComments="atEnd" r:id="rId1"/>
  <headerFooter alignWithMargins="0">
    <oddHeader>&amp;C&amp;"Arial,Fed"&amp;12Takster 2013</oddHeader>
    <oddFooter>&amp;RDok nr 1215721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K26"/>
  <sheetViews>
    <sheetView showGridLines="0" zoomScaleNormal="100" zoomScaleSheetLayoutView="100" workbookViewId="0">
      <selection activeCell="B27" sqref="B27"/>
    </sheetView>
  </sheetViews>
  <sheetFormatPr defaultRowHeight="12.75" x14ac:dyDescent="0.2"/>
  <cols>
    <col min="1" max="1" width="1.85546875" customWidth="1"/>
    <col min="2" max="2" width="2.5703125" customWidth="1"/>
    <col min="3" max="3" width="43.28515625" customWidth="1"/>
    <col min="4" max="4" width="9.140625" hidden="1" customWidth="1"/>
    <col min="5" max="5" width="9.28515625" style="173" bestFit="1" customWidth="1"/>
    <col min="6" max="6" width="10.42578125" style="173" bestFit="1" customWidth="1"/>
    <col min="7" max="7" width="9.28515625" style="173" bestFit="1" customWidth="1"/>
    <col min="8" max="8" width="10.42578125" style="173" bestFit="1" customWidth="1"/>
    <col min="9" max="9" width="11.7109375" style="206" customWidth="1"/>
  </cols>
  <sheetData>
    <row r="1" spans="1:11" ht="15.75" x14ac:dyDescent="0.2">
      <c r="A1" s="54"/>
      <c r="B1" s="281" t="s">
        <v>123</v>
      </c>
      <c r="C1" s="55"/>
      <c r="D1" s="54"/>
      <c r="I1" s="205"/>
    </row>
    <row r="2" spans="1:11" ht="13.5" thickBot="1" x14ac:dyDescent="0.25">
      <c r="A2" s="56"/>
      <c r="B2" s="56"/>
      <c r="C2" s="56"/>
      <c r="D2" s="56"/>
      <c r="I2" s="205"/>
    </row>
    <row r="3" spans="1:11" ht="13.5" thickBot="1" x14ac:dyDescent="0.25">
      <c r="A3" s="57"/>
      <c r="B3" s="57"/>
      <c r="C3" s="57" t="s">
        <v>50</v>
      </c>
      <c r="D3" s="57"/>
      <c r="E3" s="230">
        <v>2.1999999999999999E-2</v>
      </c>
      <c r="F3" s="231" t="s">
        <v>54</v>
      </c>
      <c r="G3" s="230">
        <v>1.7500000000000002E-2</v>
      </c>
      <c r="H3" s="231" t="s">
        <v>54</v>
      </c>
      <c r="I3" s="221" t="s">
        <v>107</v>
      </c>
      <c r="J3" s="4">
        <v>5.0000000000000001E-3</v>
      </c>
      <c r="K3" s="121" t="s">
        <v>54</v>
      </c>
    </row>
    <row r="4" spans="1:11" s="121" customFormat="1" ht="18.75" thickBot="1" x14ac:dyDescent="0.25">
      <c r="A4" s="116"/>
      <c r="B4" s="117"/>
      <c r="C4" s="117"/>
      <c r="D4" s="118">
        <v>2009</v>
      </c>
      <c r="E4" s="232">
        <v>2012</v>
      </c>
      <c r="F4" s="233">
        <v>2012</v>
      </c>
      <c r="G4" s="232">
        <v>2013</v>
      </c>
      <c r="H4" s="234">
        <v>2013</v>
      </c>
      <c r="I4" s="222" t="s">
        <v>106</v>
      </c>
      <c r="J4" s="220">
        <v>2014</v>
      </c>
      <c r="K4" s="220">
        <v>2014</v>
      </c>
    </row>
    <row r="5" spans="1:11" x14ac:dyDescent="0.2">
      <c r="A5" s="57"/>
      <c r="B5" s="122" t="s">
        <v>10</v>
      </c>
      <c r="C5" s="123"/>
      <c r="D5" s="124"/>
      <c r="E5" s="223"/>
      <c r="F5" s="235"/>
      <c r="G5" s="223"/>
      <c r="H5" s="236"/>
      <c r="I5" s="223"/>
      <c r="J5" s="208"/>
      <c r="K5" s="209"/>
    </row>
    <row r="6" spans="1:11" x14ac:dyDescent="0.2">
      <c r="A6" s="58"/>
      <c r="B6" s="59" t="s">
        <v>11</v>
      </c>
      <c r="C6" s="60"/>
      <c r="D6" s="61"/>
      <c r="E6" s="237"/>
      <c r="F6" s="238"/>
      <c r="G6" s="239"/>
      <c r="H6" s="240"/>
      <c r="I6" s="224"/>
      <c r="J6" s="210"/>
      <c r="K6" s="211"/>
    </row>
    <row r="7" spans="1:11" x14ac:dyDescent="0.2">
      <c r="A7" s="57"/>
      <c r="B7" s="63"/>
      <c r="C7" s="64" t="s">
        <v>100</v>
      </c>
      <c r="D7" s="65">
        <v>484</v>
      </c>
      <c r="E7" s="225">
        <v>1030.1759999999999</v>
      </c>
      <c r="F7" s="241">
        <v>1050</v>
      </c>
      <c r="G7" s="225">
        <v>1052.839872</v>
      </c>
      <c r="H7" s="242">
        <v>1050</v>
      </c>
      <c r="I7" s="225">
        <v>1600</v>
      </c>
      <c r="J7" s="212">
        <f>+I7+(I7*$J$3)</f>
        <v>1608</v>
      </c>
      <c r="K7" s="213">
        <v>1600</v>
      </c>
    </row>
    <row r="8" spans="1:11" x14ac:dyDescent="0.2">
      <c r="A8" s="58"/>
      <c r="B8" s="69" t="s">
        <v>35</v>
      </c>
      <c r="C8" s="60" t="s">
        <v>36</v>
      </c>
      <c r="D8" s="70"/>
      <c r="E8" s="243"/>
      <c r="F8" s="244"/>
      <c r="G8" s="226"/>
      <c r="H8" s="245"/>
      <c r="I8" s="226"/>
      <c r="J8" s="214"/>
      <c r="K8" s="215"/>
    </row>
    <row r="9" spans="1:11" x14ac:dyDescent="0.2">
      <c r="A9" s="57"/>
      <c r="B9" s="72"/>
      <c r="C9" s="64" t="s">
        <v>101</v>
      </c>
      <c r="D9" s="65">
        <v>1239</v>
      </c>
      <c r="E9" s="225">
        <v>2575.44</v>
      </c>
      <c r="F9" s="241">
        <v>2600</v>
      </c>
      <c r="G9" s="225">
        <v>2632.0996800000003</v>
      </c>
      <c r="H9" s="242">
        <v>2600</v>
      </c>
      <c r="I9" s="225">
        <v>4000</v>
      </c>
      <c r="J9" s="212">
        <f>+I9+(I9*$J$3)</f>
        <v>4020</v>
      </c>
      <c r="K9" s="213">
        <v>4000</v>
      </c>
    </row>
    <row r="10" spans="1:11" x14ac:dyDescent="0.2">
      <c r="A10" s="57"/>
      <c r="B10" s="72"/>
      <c r="C10" s="64" t="s">
        <v>102</v>
      </c>
      <c r="D10" s="65">
        <v>484</v>
      </c>
      <c r="E10" s="225">
        <v>1030.1759999999999</v>
      </c>
      <c r="F10" s="241">
        <v>1050</v>
      </c>
      <c r="G10" s="225">
        <v>1052.839872</v>
      </c>
      <c r="H10" s="242">
        <v>1050</v>
      </c>
      <c r="I10" s="225">
        <v>1600</v>
      </c>
      <c r="J10" s="212">
        <f>+I10+(I10*$J$3)</f>
        <v>1608</v>
      </c>
      <c r="K10" s="213">
        <v>1600</v>
      </c>
    </row>
    <row r="11" spans="1:11" ht="38.25" x14ac:dyDescent="0.2">
      <c r="A11" s="58"/>
      <c r="B11" s="69" t="s">
        <v>39</v>
      </c>
      <c r="C11" s="60" t="s">
        <v>103</v>
      </c>
      <c r="D11" s="61"/>
      <c r="E11" s="243"/>
      <c r="F11" s="244"/>
      <c r="G11" s="226"/>
      <c r="H11" s="245"/>
      <c r="I11" s="226"/>
      <c r="J11" s="214"/>
      <c r="K11" s="215"/>
    </row>
    <row r="12" spans="1:11" ht="14.25" x14ac:dyDescent="0.2">
      <c r="A12" s="57"/>
      <c r="B12" s="72"/>
      <c r="C12" s="64" t="s">
        <v>105</v>
      </c>
      <c r="D12" s="65">
        <v>10.68</v>
      </c>
      <c r="E12" s="227">
        <v>11.002279679999999</v>
      </c>
      <c r="F12" s="246">
        <v>11.002279679999999</v>
      </c>
      <c r="G12" s="227">
        <v>11.244329832959998</v>
      </c>
      <c r="H12" s="247">
        <v>11.244329832959998</v>
      </c>
      <c r="I12" s="227">
        <v>11</v>
      </c>
      <c r="J12" s="216">
        <f>+I12+(I12*$J$3)</f>
        <v>11.055</v>
      </c>
      <c r="K12" s="217">
        <v>11</v>
      </c>
    </row>
    <row r="13" spans="1:11" ht="14.25" x14ac:dyDescent="0.2">
      <c r="A13" s="57"/>
      <c r="B13" s="72"/>
      <c r="C13" s="64" t="s">
        <v>104</v>
      </c>
      <c r="D13" s="65">
        <v>484</v>
      </c>
      <c r="E13" s="225"/>
      <c r="F13" s="241"/>
      <c r="G13" s="225"/>
      <c r="H13" s="242"/>
      <c r="I13" s="227">
        <v>5.5</v>
      </c>
      <c r="J13" s="271">
        <f>+I13+(I13*$J$3)</f>
        <v>5.5274999999999999</v>
      </c>
      <c r="K13" s="272">
        <v>5.5</v>
      </c>
    </row>
    <row r="14" spans="1:11" x14ac:dyDescent="0.2">
      <c r="A14" s="57"/>
      <c r="B14" s="66"/>
      <c r="C14" s="74" t="s">
        <v>108</v>
      </c>
      <c r="D14" s="68">
        <v>451</v>
      </c>
      <c r="E14" s="225">
        <v>1030.1759999999999</v>
      </c>
      <c r="F14" s="248">
        <v>1050</v>
      </c>
      <c r="G14" s="225">
        <v>1052.839872</v>
      </c>
      <c r="H14" s="249">
        <v>1050</v>
      </c>
      <c r="I14" s="228">
        <v>1600</v>
      </c>
      <c r="J14" s="212">
        <f>+I14+(I14*$J$3)</f>
        <v>1608</v>
      </c>
      <c r="K14" s="218">
        <v>1600</v>
      </c>
    </row>
    <row r="15" spans="1:11" s="10" customFormat="1" ht="18" x14ac:dyDescent="0.25">
      <c r="A15" s="58"/>
      <c r="B15" s="59" t="s">
        <v>42</v>
      </c>
      <c r="C15" s="60" t="s">
        <v>43</v>
      </c>
      <c r="D15" s="61"/>
      <c r="E15" s="243"/>
      <c r="F15" s="244"/>
      <c r="G15" s="226"/>
      <c r="H15" s="245"/>
      <c r="I15" s="226"/>
      <c r="J15" s="214"/>
      <c r="K15" s="215"/>
    </row>
    <row r="16" spans="1:11" x14ac:dyDescent="0.2">
      <c r="A16" s="57"/>
      <c r="B16" s="63"/>
      <c r="C16" s="64" t="s">
        <v>109</v>
      </c>
      <c r="D16" s="65">
        <v>484</v>
      </c>
      <c r="E16" s="225"/>
      <c r="F16" s="241"/>
      <c r="G16" s="225"/>
      <c r="H16" s="242"/>
      <c r="I16" s="225">
        <v>6000</v>
      </c>
      <c r="J16" s="212">
        <f>+I16+(I16*$J$3)</f>
        <v>6030</v>
      </c>
      <c r="K16" s="213">
        <v>6000</v>
      </c>
    </row>
    <row r="17" spans="1:11" x14ac:dyDescent="0.2">
      <c r="A17" s="57"/>
      <c r="B17" s="66"/>
      <c r="C17" s="67" t="s">
        <v>110</v>
      </c>
      <c r="D17" s="68">
        <v>451</v>
      </c>
      <c r="E17" s="225"/>
      <c r="F17" s="248"/>
      <c r="G17" s="225"/>
      <c r="H17" s="249"/>
      <c r="I17" s="228">
        <v>1600</v>
      </c>
      <c r="J17" s="212">
        <f>+I17+(I17*$J$3)</f>
        <v>1608</v>
      </c>
      <c r="K17" s="218">
        <v>1600</v>
      </c>
    </row>
    <row r="18" spans="1:11" x14ac:dyDescent="0.2">
      <c r="A18" s="58"/>
      <c r="B18" s="59" t="s">
        <v>45</v>
      </c>
      <c r="C18" s="60" t="s">
        <v>46</v>
      </c>
      <c r="D18" s="61"/>
      <c r="E18" s="243"/>
      <c r="F18" s="244"/>
      <c r="G18" s="226"/>
      <c r="H18" s="245"/>
      <c r="I18" s="226"/>
      <c r="J18" s="214"/>
      <c r="K18" s="215"/>
    </row>
    <row r="19" spans="1:11" ht="14.25" x14ac:dyDescent="0.2">
      <c r="A19" s="57"/>
      <c r="B19" s="63"/>
      <c r="C19" s="64" t="s">
        <v>105</v>
      </c>
      <c r="D19" s="65">
        <v>10.68</v>
      </c>
      <c r="E19" s="227">
        <v>16.503419520000001</v>
      </c>
      <c r="F19" s="246">
        <v>16.503419520000001</v>
      </c>
      <c r="G19" s="227">
        <v>16.866494749440001</v>
      </c>
      <c r="H19" s="247">
        <v>16.866494749440001</v>
      </c>
      <c r="I19" s="227">
        <v>16.5</v>
      </c>
      <c r="J19" s="216">
        <f>+I19+(I19*$J$3)</f>
        <v>16.5825</v>
      </c>
      <c r="K19" s="217">
        <v>16.5</v>
      </c>
    </row>
    <row r="20" spans="1:11" ht="14.25" x14ac:dyDescent="0.2">
      <c r="A20" s="57"/>
      <c r="B20" s="63"/>
      <c r="C20" s="64" t="s">
        <v>104</v>
      </c>
      <c r="D20" s="65">
        <v>484</v>
      </c>
      <c r="E20" s="225"/>
      <c r="F20" s="241"/>
      <c r="G20" s="225"/>
      <c r="H20" s="242"/>
      <c r="I20" s="227">
        <v>8.25</v>
      </c>
      <c r="J20" s="271">
        <f>+I20+(I20*$J$3)</f>
        <v>8.2912499999999998</v>
      </c>
      <c r="K20" s="272">
        <v>8.25</v>
      </c>
    </row>
    <row r="21" spans="1:11" ht="13.5" thickBot="1" x14ac:dyDescent="0.25">
      <c r="A21" s="57"/>
      <c r="B21" s="75"/>
      <c r="C21" s="76" t="s">
        <v>108</v>
      </c>
      <c r="D21" s="77">
        <v>451</v>
      </c>
      <c r="E21" s="229">
        <v>1030.1759999999999</v>
      </c>
      <c r="F21" s="229">
        <v>1050</v>
      </c>
      <c r="G21" s="229">
        <v>1052.839872</v>
      </c>
      <c r="H21" s="250">
        <v>1050</v>
      </c>
      <c r="I21" s="229">
        <v>1600</v>
      </c>
      <c r="J21" s="219">
        <f>+I21+(I21*$J$3)</f>
        <v>1608</v>
      </c>
      <c r="K21" s="219">
        <v>1600</v>
      </c>
    </row>
    <row r="22" spans="1:11" x14ac:dyDescent="0.2">
      <c r="A22" s="57"/>
      <c r="B22" s="57"/>
      <c r="C22" s="64"/>
      <c r="D22" s="57"/>
    </row>
    <row r="23" spans="1:11" x14ac:dyDescent="0.2">
      <c r="A23" s="78"/>
      <c r="B23" s="78"/>
      <c r="C23" s="78"/>
      <c r="D23" s="78"/>
    </row>
    <row r="24" spans="1:11" x14ac:dyDescent="0.2">
      <c r="A24" s="78"/>
      <c r="B24" s="79" t="s">
        <v>9</v>
      </c>
      <c r="C24" s="79"/>
      <c r="D24" s="78"/>
    </row>
    <row r="25" spans="1:11" ht="30" customHeight="1" x14ac:dyDescent="0.2">
      <c r="A25" s="78"/>
      <c r="B25" s="282" t="s">
        <v>55</v>
      </c>
      <c r="C25" s="282"/>
      <c r="D25" s="282"/>
      <c r="E25" s="282"/>
      <c r="F25" s="282"/>
      <c r="G25" s="282"/>
      <c r="H25" s="282"/>
    </row>
    <row r="26" spans="1:11" x14ac:dyDescent="0.2">
      <c r="B26" s="9" t="s">
        <v>124</v>
      </c>
    </row>
  </sheetData>
  <mergeCells count="1">
    <mergeCell ref="B25:H25"/>
  </mergeCells>
  <phoneticPr fontId="2" type="noConversion"/>
  <pageMargins left="0.78740157480314965" right="0.78740157480314965" top="0.98425196850393704" bottom="0.98425196850393704" header="0" footer="0"/>
  <pageSetup paperSize="9" scale="99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9"/>
    <pageSetUpPr fitToPage="1"/>
  </sheetPr>
  <dimension ref="B1:J55"/>
  <sheetViews>
    <sheetView showGridLines="0" topLeftCell="A16" zoomScaleNormal="100" zoomScaleSheetLayoutView="100" workbookViewId="0">
      <selection activeCell="L13" sqref="L13"/>
    </sheetView>
  </sheetViews>
  <sheetFormatPr defaultRowHeight="12.75" x14ac:dyDescent="0.2"/>
  <cols>
    <col min="1" max="2" width="3" customWidth="1"/>
    <col min="3" max="3" width="47.28515625" customWidth="1"/>
    <col min="4" max="8" width="9.7109375" customWidth="1"/>
  </cols>
  <sheetData>
    <row r="1" spans="2:10" s="5" customFormat="1" ht="15.75" x14ac:dyDescent="0.25">
      <c r="B1" s="5" t="s">
        <v>125</v>
      </c>
    </row>
    <row r="2" spans="2:10" ht="13.5" thickBot="1" x14ac:dyDescent="0.25"/>
    <row r="3" spans="2:10" ht="36.75" x14ac:dyDescent="0.2">
      <c r="B3" s="126" t="s">
        <v>10</v>
      </c>
      <c r="C3" s="127"/>
      <c r="D3" s="251">
        <v>2011</v>
      </c>
      <c r="E3" s="252">
        <v>2012</v>
      </c>
      <c r="F3" s="253" t="s">
        <v>114</v>
      </c>
      <c r="G3" s="253">
        <v>2013</v>
      </c>
      <c r="H3" s="253" t="s">
        <v>115</v>
      </c>
      <c r="I3" s="128">
        <v>2014</v>
      </c>
      <c r="J3" s="128" t="s">
        <v>113</v>
      </c>
    </row>
    <row r="4" spans="2:10" x14ac:dyDescent="0.2">
      <c r="B4" s="138" t="s">
        <v>69</v>
      </c>
      <c r="C4" s="139"/>
      <c r="D4" s="254"/>
      <c r="E4" s="254"/>
      <c r="F4" s="255"/>
      <c r="G4" s="255"/>
      <c r="H4" s="255"/>
      <c r="I4" s="134"/>
      <c r="J4" s="134"/>
    </row>
    <row r="5" spans="2:10" x14ac:dyDescent="0.2">
      <c r="B5" s="140"/>
      <c r="C5" s="141" t="s">
        <v>70</v>
      </c>
      <c r="D5" s="256"/>
      <c r="E5" s="256"/>
      <c r="F5" s="256"/>
      <c r="G5" s="256"/>
      <c r="H5" s="256"/>
      <c r="I5" s="135"/>
      <c r="J5" s="135"/>
    </row>
    <row r="6" spans="2:10" x14ac:dyDescent="0.2">
      <c r="B6" s="142"/>
      <c r="C6" s="64" t="s">
        <v>60</v>
      </c>
      <c r="D6" s="256">
        <v>91.06</v>
      </c>
      <c r="E6" s="256">
        <v>91.49</v>
      </c>
      <c r="F6" s="256">
        <f t="shared" ref="F6:F11" si="0">+E6*1.01</f>
        <v>92.404899999999998</v>
      </c>
      <c r="G6" s="256">
        <v>94.98</v>
      </c>
      <c r="H6" s="256">
        <f t="shared" ref="H6:H11" si="1">+G6*1.01</f>
        <v>95.9298</v>
      </c>
      <c r="I6" s="135">
        <v>97.05</v>
      </c>
      <c r="J6" s="135">
        <f t="shared" ref="J6:J11" si="2">+I6*1.01</f>
        <v>98.020499999999998</v>
      </c>
    </row>
    <row r="7" spans="2:10" ht="25.5" x14ac:dyDescent="0.2">
      <c r="B7" s="142"/>
      <c r="C7" s="64" t="s">
        <v>61</v>
      </c>
      <c r="D7" s="256">
        <v>71.349999999999994</v>
      </c>
      <c r="E7" s="256">
        <v>73.260000000000005</v>
      </c>
      <c r="F7" s="256">
        <f t="shared" si="0"/>
        <v>73.99260000000001</v>
      </c>
      <c r="G7" s="256">
        <v>74.42</v>
      </c>
      <c r="H7" s="256">
        <f t="shared" si="1"/>
        <v>75.164200000000008</v>
      </c>
      <c r="I7" s="135">
        <v>76.040000000000006</v>
      </c>
      <c r="J7" s="135">
        <f t="shared" si="2"/>
        <v>76.80040000000001</v>
      </c>
    </row>
    <row r="8" spans="2:10" ht="25.5" x14ac:dyDescent="0.2">
      <c r="B8" s="142"/>
      <c r="C8" s="64" t="s">
        <v>62</v>
      </c>
      <c r="D8" s="256">
        <v>3.23</v>
      </c>
      <c r="E8" s="256">
        <v>3.32</v>
      </c>
      <c r="F8" s="256">
        <f t="shared" si="0"/>
        <v>3.3531999999999997</v>
      </c>
      <c r="G8" s="256">
        <v>3.37</v>
      </c>
      <c r="H8" s="256">
        <f t="shared" si="1"/>
        <v>3.4037000000000002</v>
      </c>
      <c r="I8" s="135">
        <v>3.44</v>
      </c>
      <c r="J8" s="135">
        <f t="shared" si="2"/>
        <v>3.4744000000000002</v>
      </c>
    </row>
    <row r="9" spans="2:10" x14ac:dyDescent="0.2">
      <c r="B9" s="142"/>
      <c r="C9" s="141" t="s">
        <v>71</v>
      </c>
      <c r="D9" s="256"/>
      <c r="E9" s="256"/>
      <c r="F9" s="256">
        <f t="shared" si="0"/>
        <v>0</v>
      </c>
      <c r="G9" s="256"/>
      <c r="H9" s="256">
        <f t="shared" si="1"/>
        <v>0</v>
      </c>
      <c r="I9" s="135"/>
      <c r="J9" s="135">
        <f t="shared" si="2"/>
        <v>0</v>
      </c>
    </row>
    <row r="10" spans="2:10" x14ac:dyDescent="0.2">
      <c r="B10" s="142"/>
      <c r="C10" s="64" t="s">
        <v>63</v>
      </c>
      <c r="D10" s="256">
        <v>207.92</v>
      </c>
      <c r="E10" s="256">
        <v>213.47</v>
      </c>
      <c r="F10" s="256">
        <f t="shared" si="0"/>
        <v>215.60470000000001</v>
      </c>
      <c r="G10" s="256">
        <v>216.86</v>
      </c>
      <c r="H10" s="256">
        <f t="shared" si="1"/>
        <v>219.02860000000001</v>
      </c>
      <c r="I10" s="135">
        <v>221.59</v>
      </c>
      <c r="J10" s="135">
        <f t="shared" si="2"/>
        <v>223.80590000000001</v>
      </c>
    </row>
    <row r="11" spans="2:10" x14ac:dyDescent="0.2">
      <c r="B11" s="142"/>
      <c r="C11" s="64" t="s">
        <v>64</v>
      </c>
      <c r="D11" s="256">
        <v>103.93</v>
      </c>
      <c r="E11" s="256">
        <v>106.7</v>
      </c>
      <c r="F11" s="256">
        <f t="shared" si="0"/>
        <v>107.76700000000001</v>
      </c>
      <c r="G11" s="256">
        <v>108.4</v>
      </c>
      <c r="H11" s="256">
        <f t="shared" si="1"/>
        <v>109.48400000000001</v>
      </c>
      <c r="I11" s="135">
        <v>110.76</v>
      </c>
      <c r="J11" s="135">
        <f t="shared" si="2"/>
        <v>111.86760000000001</v>
      </c>
    </row>
    <row r="12" spans="2:10" x14ac:dyDescent="0.2">
      <c r="B12" s="142"/>
      <c r="C12" s="64"/>
      <c r="D12" s="256"/>
      <c r="E12" s="256"/>
      <c r="F12" s="256"/>
      <c r="G12" s="256"/>
      <c r="H12" s="256"/>
      <c r="I12" s="135"/>
      <c r="J12" s="135"/>
    </row>
    <row r="13" spans="2:10" ht="51" x14ac:dyDescent="0.2">
      <c r="B13" s="142"/>
      <c r="C13" s="64" t="s">
        <v>118</v>
      </c>
      <c r="D13" s="256"/>
      <c r="E13" s="256"/>
      <c r="F13" s="256"/>
      <c r="G13" s="256"/>
      <c r="H13" s="256"/>
      <c r="I13" s="135"/>
      <c r="J13" s="135"/>
    </row>
    <row r="14" spans="2:10" x14ac:dyDescent="0.2">
      <c r="B14" s="142"/>
      <c r="C14" s="64"/>
      <c r="D14" s="256"/>
      <c r="E14" s="256"/>
      <c r="F14" s="256"/>
      <c r="G14" s="256"/>
      <c r="H14" s="256"/>
      <c r="I14" s="135"/>
      <c r="J14" s="135"/>
    </row>
    <row r="15" spans="2:10" ht="51" x14ac:dyDescent="0.2">
      <c r="B15" s="142"/>
      <c r="C15" s="64" t="s">
        <v>75</v>
      </c>
      <c r="D15" s="256"/>
      <c r="E15" s="256"/>
      <c r="F15" s="256"/>
      <c r="G15" s="256"/>
      <c r="H15" s="256"/>
      <c r="I15" s="135"/>
      <c r="J15" s="135"/>
    </row>
    <row r="16" spans="2:10" x14ac:dyDescent="0.2">
      <c r="B16" s="145"/>
      <c r="C16" s="67"/>
      <c r="D16" s="257"/>
      <c r="E16" s="257"/>
      <c r="F16" s="257"/>
      <c r="G16" s="257"/>
      <c r="H16" s="257"/>
      <c r="I16" s="137"/>
      <c r="J16" s="137"/>
    </row>
    <row r="17" spans="2:10" x14ac:dyDescent="0.2">
      <c r="B17" s="138" t="s">
        <v>72</v>
      </c>
      <c r="C17" s="139"/>
      <c r="D17" s="254"/>
      <c r="E17" s="254"/>
      <c r="F17" s="255"/>
      <c r="G17" s="255"/>
      <c r="H17" s="255"/>
      <c r="I17" s="134"/>
      <c r="J17" s="134"/>
    </row>
    <row r="18" spans="2:10" ht="38.25" x14ac:dyDescent="0.2">
      <c r="B18" s="142"/>
      <c r="C18" s="64" t="s">
        <v>66</v>
      </c>
      <c r="D18" s="256"/>
      <c r="E18" s="256"/>
      <c r="F18" s="256"/>
      <c r="G18" s="256"/>
      <c r="H18" s="256"/>
      <c r="I18" s="135"/>
      <c r="J18" s="135"/>
    </row>
    <row r="19" spans="2:10" x14ac:dyDescent="0.2">
      <c r="B19" s="142"/>
      <c r="C19" s="144" t="s">
        <v>68</v>
      </c>
      <c r="D19" s="256">
        <v>48.16</v>
      </c>
      <c r="E19" s="256">
        <v>49.45</v>
      </c>
      <c r="F19" s="256">
        <f>+E19*1.01</f>
        <v>49.944500000000005</v>
      </c>
      <c r="G19" s="256">
        <v>50.24</v>
      </c>
      <c r="H19" s="256">
        <f>+G19*1.01</f>
        <v>50.742400000000004</v>
      </c>
      <c r="I19" s="135">
        <v>51.34</v>
      </c>
      <c r="J19" s="135">
        <f>+I19*1.01</f>
        <v>51.853400000000001</v>
      </c>
    </row>
    <row r="20" spans="2:10" ht="25.5" x14ac:dyDescent="0.2">
      <c r="B20" s="142"/>
      <c r="C20" s="64" t="s">
        <v>65</v>
      </c>
      <c r="D20" s="256">
        <v>23.51</v>
      </c>
      <c r="E20" s="256">
        <v>24.14</v>
      </c>
      <c r="F20" s="256">
        <f>+E20*1.01</f>
        <v>24.381399999999999</v>
      </c>
      <c r="G20" s="256">
        <v>24.52</v>
      </c>
      <c r="H20" s="256">
        <f>+G20*1.01</f>
        <v>24.7652</v>
      </c>
      <c r="I20" s="135">
        <v>25.05</v>
      </c>
      <c r="J20" s="135">
        <f>+I20*1.01</f>
        <v>25.3005</v>
      </c>
    </row>
    <row r="21" spans="2:10" ht="25.5" x14ac:dyDescent="0.2">
      <c r="B21" s="142"/>
      <c r="C21" s="144" t="s">
        <v>67</v>
      </c>
      <c r="D21" s="256">
        <v>96.06</v>
      </c>
      <c r="E21" s="256">
        <v>98.62</v>
      </c>
      <c r="F21" s="256">
        <f>+E21*1.01</f>
        <v>99.606200000000001</v>
      </c>
      <c r="G21" s="256">
        <v>100.19</v>
      </c>
      <c r="H21" s="256">
        <f>+G21*1.01</f>
        <v>101.1919</v>
      </c>
      <c r="I21" s="135">
        <v>102.37</v>
      </c>
      <c r="J21" s="135">
        <f>+I21*1.01</f>
        <v>103.39370000000001</v>
      </c>
    </row>
    <row r="22" spans="2:10" ht="25.5" x14ac:dyDescent="0.2">
      <c r="B22" s="142"/>
      <c r="C22" s="64" t="s">
        <v>65</v>
      </c>
      <c r="D22" s="256">
        <v>48.16</v>
      </c>
      <c r="E22" s="256">
        <v>49.45</v>
      </c>
      <c r="F22" s="256">
        <f>+E22*1.01</f>
        <v>49.944500000000005</v>
      </c>
      <c r="G22" s="256">
        <v>50.24</v>
      </c>
      <c r="H22" s="256">
        <f>+G22*1.01</f>
        <v>50.742400000000004</v>
      </c>
      <c r="I22" s="135">
        <v>51.34</v>
      </c>
      <c r="J22" s="135">
        <f>+I22*1.01</f>
        <v>51.853400000000001</v>
      </c>
    </row>
    <row r="23" spans="2:10" x14ac:dyDescent="0.2">
      <c r="B23" s="145"/>
      <c r="C23" s="67"/>
      <c r="D23" s="257"/>
      <c r="E23" s="257"/>
      <c r="F23" s="257"/>
      <c r="G23" s="257"/>
      <c r="H23" s="257"/>
      <c r="I23" s="137"/>
      <c r="J23" s="137"/>
    </row>
    <row r="24" spans="2:10" x14ac:dyDescent="0.2">
      <c r="B24" s="143" t="s">
        <v>74</v>
      </c>
      <c r="C24" s="133"/>
      <c r="D24" s="258"/>
      <c r="E24" s="258"/>
      <c r="F24" s="259"/>
      <c r="G24" s="259"/>
      <c r="H24" s="259"/>
      <c r="I24" s="136"/>
      <c r="J24" s="136"/>
    </row>
    <row r="25" spans="2:10" x14ac:dyDescent="0.2">
      <c r="B25" s="142"/>
      <c r="C25" s="64" t="s">
        <v>73</v>
      </c>
      <c r="D25" s="256">
        <v>91.06</v>
      </c>
      <c r="E25" s="256">
        <v>93.49</v>
      </c>
      <c r="F25" s="256">
        <f>+E25*1.01</f>
        <v>94.424899999999994</v>
      </c>
      <c r="G25" s="256">
        <v>94.98</v>
      </c>
      <c r="H25" s="256">
        <f>+G25*1.01</f>
        <v>95.9298</v>
      </c>
      <c r="I25" s="135">
        <v>97.05</v>
      </c>
      <c r="J25" s="135">
        <f>+I25*1.01</f>
        <v>98.020499999999998</v>
      </c>
    </row>
    <row r="26" spans="2:10" x14ac:dyDescent="0.2">
      <c r="B26" s="142"/>
      <c r="C26" s="64" t="s">
        <v>76</v>
      </c>
      <c r="D26" s="256">
        <v>345.2</v>
      </c>
      <c r="E26" s="256">
        <v>354.42</v>
      </c>
      <c r="F26" s="256">
        <f>+E26*1.01</f>
        <v>357.96420000000001</v>
      </c>
      <c r="G26" s="256">
        <v>360.06</v>
      </c>
      <c r="H26" s="256">
        <f>+G26*1.01</f>
        <v>363.66059999999999</v>
      </c>
      <c r="I26" s="135">
        <v>367.91</v>
      </c>
      <c r="J26" s="135">
        <f>+I26*1.01</f>
        <v>371.58910000000003</v>
      </c>
    </row>
    <row r="27" spans="2:10" x14ac:dyDescent="0.2">
      <c r="B27" s="145"/>
      <c r="C27" s="67" t="s">
        <v>77</v>
      </c>
      <c r="D27" s="257">
        <v>94.7</v>
      </c>
      <c r="E27" s="257">
        <v>97.23</v>
      </c>
      <c r="F27" s="257">
        <f>+E27*1.01</f>
        <v>98.202300000000008</v>
      </c>
      <c r="G27" s="257">
        <v>98.78</v>
      </c>
      <c r="H27" s="257">
        <f>+G27*1.01</f>
        <v>99.767800000000008</v>
      </c>
      <c r="I27" s="137">
        <v>100.93</v>
      </c>
      <c r="J27" s="137">
        <f>+I27*1.01</f>
        <v>101.9393</v>
      </c>
    </row>
    <row r="28" spans="2:10" x14ac:dyDescent="0.2">
      <c r="B28" s="130"/>
      <c r="C28" s="131"/>
      <c r="D28" s="129"/>
      <c r="E28" s="129"/>
      <c r="F28" s="129"/>
    </row>
    <row r="29" spans="2:10" ht="16.5" customHeight="1" x14ac:dyDescent="0.2">
      <c r="B29" s="130"/>
      <c r="C29" s="283" t="s">
        <v>116</v>
      </c>
      <c r="D29" s="283"/>
      <c r="E29" s="283"/>
      <c r="F29" s="283"/>
      <c r="G29" s="283"/>
      <c r="H29" s="283"/>
      <c r="I29" s="283"/>
      <c r="J29" s="283"/>
    </row>
    <row r="30" spans="2:10" x14ac:dyDescent="0.2">
      <c r="B30" s="130"/>
      <c r="C30" s="131"/>
      <c r="D30" s="129"/>
      <c r="E30" s="129"/>
      <c r="F30" s="129"/>
    </row>
    <row r="31" spans="2:10" x14ac:dyDescent="0.2">
      <c r="B31" s="130"/>
      <c r="C31" s="131"/>
      <c r="D31" s="129"/>
      <c r="E31" s="129"/>
      <c r="F31" s="129"/>
    </row>
    <row r="32" spans="2:10" x14ac:dyDescent="0.2">
      <c r="B32" s="130"/>
      <c r="C32" s="131"/>
      <c r="D32" s="129"/>
      <c r="E32" s="129"/>
      <c r="F32" s="129"/>
    </row>
    <row r="33" spans="2:6" x14ac:dyDescent="0.2">
      <c r="B33" s="130"/>
      <c r="C33" s="131"/>
      <c r="D33" s="129"/>
      <c r="E33" s="129"/>
      <c r="F33" s="129"/>
    </row>
    <row r="34" spans="2:6" x14ac:dyDescent="0.2">
      <c r="B34" s="130"/>
      <c r="C34" s="131"/>
      <c r="D34" s="129"/>
      <c r="E34" s="129"/>
      <c r="F34" s="129"/>
    </row>
    <row r="35" spans="2:6" x14ac:dyDescent="0.2">
      <c r="B35" s="130"/>
      <c r="C35" s="131"/>
      <c r="D35" s="129"/>
      <c r="E35" s="129"/>
      <c r="F35" s="129"/>
    </row>
    <row r="36" spans="2:6" x14ac:dyDescent="0.2">
      <c r="B36" s="130"/>
      <c r="C36" s="131"/>
      <c r="D36" s="129"/>
      <c r="E36" s="129"/>
      <c r="F36" s="129"/>
    </row>
    <row r="37" spans="2:6" x14ac:dyDescent="0.2">
      <c r="B37" s="130"/>
      <c r="C37" s="131"/>
      <c r="D37" s="129"/>
      <c r="E37" s="129"/>
      <c r="F37" s="129"/>
    </row>
    <row r="38" spans="2:6" x14ac:dyDescent="0.2">
      <c r="B38" s="130"/>
      <c r="C38" s="131"/>
      <c r="D38" s="129"/>
      <c r="E38" s="129"/>
      <c r="F38" s="129"/>
    </row>
    <row r="39" spans="2:6" x14ac:dyDescent="0.2">
      <c r="B39" s="130"/>
      <c r="C39" s="131"/>
      <c r="D39" s="129"/>
      <c r="E39" s="129"/>
      <c r="F39" s="129"/>
    </row>
    <row r="40" spans="2:6" x14ac:dyDescent="0.2">
      <c r="B40" s="130"/>
      <c r="C40" s="131"/>
      <c r="D40" s="129"/>
      <c r="E40" s="129"/>
      <c r="F40" s="129"/>
    </row>
    <row r="41" spans="2:6" x14ac:dyDescent="0.2">
      <c r="B41" s="130"/>
      <c r="C41" s="131"/>
      <c r="D41" s="129"/>
      <c r="E41" s="129"/>
      <c r="F41" s="129"/>
    </row>
    <row r="42" spans="2:6" x14ac:dyDescent="0.2">
      <c r="B42" s="130"/>
      <c r="C42" s="131"/>
      <c r="D42" s="129"/>
      <c r="E42" s="129"/>
      <c r="F42" s="129"/>
    </row>
    <row r="43" spans="2:6" x14ac:dyDescent="0.2">
      <c r="B43" s="130"/>
      <c r="C43" s="131"/>
      <c r="D43" s="129"/>
      <c r="E43" s="129"/>
      <c r="F43" s="129"/>
    </row>
    <row r="44" spans="2:6" x14ac:dyDescent="0.2">
      <c r="B44" s="130"/>
      <c r="C44" s="131"/>
      <c r="D44" s="129"/>
      <c r="E44" s="129"/>
      <c r="F44" s="129"/>
    </row>
    <row r="45" spans="2:6" x14ac:dyDescent="0.2">
      <c r="B45" s="130"/>
      <c r="C45" s="131"/>
      <c r="D45" s="129"/>
      <c r="E45" s="129"/>
      <c r="F45" s="129"/>
    </row>
    <row r="46" spans="2:6" x14ac:dyDescent="0.2">
      <c r="B46" s="130"/>
      <c r="C46" s="131"/>
      <c r="D46" s="129"/>
      <c r="E46" s="129"/>
      <c r="F46" s="129"/>
    </row>
    <row r="47" spans="2:6" x14ac:dyDescent="0.2">
      <c r="B47" s="130"/>
      <c r="C47" s="131"/>
      <c r="D47" s="129"/>
      <c r="E47" s="129"/>
      <c r="F47" s="129"/>
    </row>
    <row r="48" spans="2:6" x14ac:dyDescent="0.2">
      <c r="B48" s="130"/>
      <c r="C48" s="131"/>
      <c r="D48" s="132"/>
      <c r="E48" s="132"/>
      <c r="F48" s="132"/>
    </row>
    <row r="49" spans="2:6" x14ac:dyDescent="0.2">
      <c r="B49" s="130"/>
      <c r="C49" s="131"/>
      <c r="D49" s="130"/>
      <c r="E49" s="130"/>
      <c r="F49" s="130"/>
    </row>
    <row r="50" spans="2:6" x14ac:dyDescent="0.2">
      <c r="B50" s="130"/>
      <c r="C50" s="131"/>
      <c r="D50" s="130"/>
      <c r="E50" s="130"/>
      <c r="F50" s="130"/>
    </row>
    <row r="51" spans="2:6" x14ac:dyDescent="0.2">
      <c r="B51" s="130"/>
      <c r="C51" s="131"/>
      <c r="D51" s="130"/>
      <c r="E51" s="130"/>
      <c r="F51" s="130"/>
    </row>
    <row r="52" spans="2:6" x14ac:dyDescent="0.2">
      <c r="B52" s="130"/>
      <c r="C52" s="130"/>
      <c r="D52" s="130"/>
      <c r="E52" s="130"/>
      <c r="F52" s="130"/>
    </row>
    <row r="53" spans="2:6" x14ac:dyDescent="0.2">
      <c r="B53" s="130"/>
      <c r="C53" s="130"/>
      <c r="D53" s="130"/>
      <c r="E53" s="130"/>
      <c r="F53" s="130"/>
    </row>
    <row r="54" spans="2:6" x14ac:dyDescent="0.2">
      <c r="B54" s="130"/>
      <c r="C54" s="130"/>
      <c r="D54" s="130"/>
      <c r="E54" s="130"/>
      <c r="F54" s="130"/>
    </row>
    <row r="55" spans="2:6" x14ac:dyDescent="0.2">
      <c r="B55" s="130"/>
      <c r="C55" s="130"/>
      <c r="D55" s="130"/>
      <c r="E55" s="130"/>
      <c r="F55" s="130"/>
    </row>
  </sheetData>
  <mergeCells count="1">
    <mergeCell ref="C29:J29"/>
  </mergeCells>
  <phoneticPr fontId="2" type="noConversion"/>
  <pageMargins left="0.78740157480314965" right="0.78740157480314965" top="0.98425196850393704" bottom="0.98425196850393704" header="0" footer="0"/>
  <pageSetup paperSize="9" scale="78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  <pageSetUpPr fitToPage="1"/>
  </sheetPr>
  <dimension ref="A1:I37"/>
  <sheetViews>
    <sheetView showGridLines="0" zoomScaleNormal="100" zoomScaleSheetLayoutView="100" workbookViewId="0">
      <selection activeCell="J9" sqref="J9"/>
    </sheetView>
  </sheetViews>
  <sheetFormatPr defaultRowHeight="12.75" x14ac:dyDescent="0.2"/>
  <cols>
    <col min="1" max="1" width="2.7109375" customWidth="1"/>
    <col min="2" max="2" width="2.85546875" style="16" customWidth="1"/>
    <col min="3" max="3" width="32.28515625" customWidth="1"/>
    <col min="9" max="9" width="9.140625" style="173"/>
  </cols>
  <sheetData>
    <row r="1" spans="1:9" ht="15.75" x14ac:dyDescent="0.25">
      <c r="B1" s="5" t="s">
        <v>78</v>
      </c>
    </row>
    <row r="2" spans="1:9" ht="15.75" x14ac:dyDescent="0.25">
      <c r="B2" s="5"/>
    </row>
    <row r="3" spans="1:9" x14ac:dyDescent="0.2">
      <c r="A3" s="8"/>
      <c r="B3" s="16" t="s">
        <v>4</v>
      </c>
      <c r="C3" s="8"/>
      <c r="D3" s="18">
        <v>3.3000000000000002E-2</v>
      </c>
      <c r="E3" s="18">
        <v>5.2999999999999999E-2</v>
      </c>
      <c r="F3" s="18">
        <v>3.3000000000000002E-2</v>
      </c>
      <c r="G3" s="4">
        <v>3.3999999999999998E-3</v>
      </c>
      <c r="H3" s="4">
        <v>2.3E-2</v>
      </c>
      <c r="I3" s="180">
        <v>1.44E-2</v>
      </c>
    </row>
    <row r="4" spans="1:9" ht="13.5" thickBot="1" x14ac:dyDescent="0.25"/>
    <row r="5" spans="1:9" ht="15" x14ac:dyDescent="0.25">
      <c r="A5" s="19"/>
      <c r="B5" s="20" t="s">
        <v>1</v>
      </c>
      <c r="C5" s="21"/>
      <c r="D5" s="22">
        <v>2008</v>
      </c>
      <c r="E5" s="22">
        <v>2009</v>
      </c>
      <c r="F5" s="82" t="s">
        <v>12</v>
      </c>
      <c r="G5" s="23">
        <v>2011</v>
      </c>
      <c r="H5" s="23">
        <v>2012</v>
      </c>
      <c r="I5" s="181">
        <v>2013</v>
      </c>
    </row>
    <row r="6" spans="1:9" ht="13.5" thickBot="1" x14ac:dyDescent="0.25">
      <c r="A6" s="19"/>
      <c r="B6" s="24"/>
      <c r="C6" s="25" t="s">
        <v>56</v>
      </c>
      <c r="D6" s="25"/>
      <c r="E6" s="26"/>
      <c r="F6" s="83">
        <v>331.3</v>
      </c>
      <c r="G6" s="27">
        <f>+F6+F6*G3</f>
        <v>332.42642000000001</v>
      </c>
      <c r="H6" s="27">
        <f>+G6+G6*H3</f>
        <v>340.07222766000001</v>
      </c>
      <c r="I6" s="182">
        <f>+H6+H6*I3</f>
        <v>344.96926773830398</v>
      </c>
    </row>
    <row r="7" spans="1:9" x14ac:dyDescent="0.2">
      <c r="A7" s="19"/>
      <c r="B7" s="28"/>
      <c r="C7" s="19"/>
      <c r="D7" s="19"/>
      <c r="E7" s="29"/>
      <c r="F7" s="29"/>
      <c r="G7" s="29"/>
      <c r="H7" s="29"/>
    </row>
    <row r="8" spans="1:9" x14ac:dyDescent="0.2">
      <c r="A8" s="19"/>
      <c r="B8" s="28" t="s">
        <v>5</v>
      </c>
      <c r="C8" s="19"/>
      <c r="D8" s="19">
        <v>3</v>
      </c>
      <c r="E8" s="30">
        <v>3.5000000000000003E-2</v>
      </c>
      <c r="F8" s="30">
        <v>2.5000000000000001E-2</v>
      </c>
      <c r="G8" s="30">
        <v>1.8499999999999999E-2</v>
      </c>
      <c r="H8" s="30">
        <v>2.1999999999999999E-2</v>
      </c>
      <c r="I8" s="183">
        <v>1.7500000000000002E-2</v>
      </c>
    </row>
    <row r="9" spans="1:9" x14ac:dyDescent="0.2">
      <c r="A9" s="19"/>
      <c r="B9" s="28"/>
      <c r="C9" s="19"/>
      <c r="D9" s="19"/>
      <c r="E9" s="29"/>
      <c r="F9" s="29"/>
      <c r="G9" s="29"/>
      <c r="H9" s="29"/>
    </row>
    <row r="10" spans="1:9" ht="15.75" thickBot="1" x14ac:dyDescent="0.3">
      <c r="A10" s="19"/>
      <c r="B10" s="31" t="s">
        <v>2</v>
      </c>
      <c r="C10" s="29"/>
      <c r="D10" s="32">
        <v>2008</v>
      </c>
      <c r="E10" s="32">
        <v>2009</v>
      </c>
      <c r="F10" s="33">
        <v>2010</v>
      </c>
      <c r="G10" s="33">
        <v>2011</v>
      </c>
      <c r="H10" s="33">
        <v>2011</v>
      </c>
      <c r="I10" s="184">
        <v>2012</v>
      </c>
    </row>
    <row r="11" spans="1:9" x14ac:dyDescent="0.2">
      <c r="A11" s="19"/>
      <c r="B11" s="34" t="s">
        <v>13</v>
      </c>
      <c r="C11" s="21"/>
      <c r="D11" s="21"/>
      <c r="E11" s="35"/>
      <c r="F11" s="84"/>
      <c r="G11" s="36"/>
      <c r="H11" s="36"/>
      <c r="I11" s="185"/>
    </row>
    <row r="12" spans="1:9" x14ac:dyDescent="0.2">
      <c r="A12" s="19"/>
      <c r="B12" s="37"/>
      <c r="C12" s="29" t="s">
        <v>14</v>
      </c>
      <c r="D12" s="38">
        <v>175</v>
      </c>
      <c r="E12" s="39">
        <v>181</v>
      </c>
      <c r="F12" s="85">
        <v>258</v>
      </c>
      <c r="G12" s="40">
        <f>+F12+F12*$G$8</f>
        <v>262.77300000000002</v>
      </c>
      <c r="H12" s="40">
        <f t="shared" ref="H12:I14" si="0">+G12+G12*$H$8</f>
        <v>268.55400600000002</v>
      </c>
      <c r="I12" s="186">
        <f t="shared" si="0"/>
        <v>274.46219413200004</v>
      </c>
    </row>
    <row r="13" spans="1:9" x14ac:dyDescent="0.2">
      <c r="A13" s="19"/>
      <c r="B13" s="37"/>
      <c r="C13" s="7" t="s">
        <v>15</v>
      </c>
      <c r="D13" s="38">
        <v>280</v>
      </c>
      <c r="E13" s="39">
        <v>290</v>
      </c>
      <c r="F13" s="85">
        <v>336</v>
      </c>
      <c r="G13" s="40">
        <f>+F13+F13*$G$8</f>
        <v>342.21600000000001</v>
      </c>
      <c r="H13" s="40">
        <f t="shared" si="0"/>
        <v>349.74475200000001</v>
      </c>
      <c r="I13" s="186">
        <f t="shared" si="0"/>
        <v>357.43913654400001</v>
      </c>
    </row>
    <row r="14" spans="1:9" ht="13.5" thickBot="1" x14ac:dyDescent="0.25">
      <c r="A14" s="19"/>
      <c r="B14" s="41"/>
      <c r="C14" s="14" t="s">
        <v>16</v>
      </c>
      <c r="D14" s="42">
        <v>320</v>
      </c>
      <c r="E14" s="43">
        <v>331</v>
      </c>
      <c r="F14" s="86">
        <v>515</v>
      </c>
      <c r="G14" s="44">
        <f>+F14+F14*$G$8</f>
        <v>524.52750000000003</v>
      </c>
      <c r="H14" s="44">
        <f t="shared" si="0"/>
        <v>536.06710500000008</v>
      </c>
      <c r="I14" s="182">
        <f t="shared" si="0"/>
        <v>547.86058131000004</v>
      </c>
    </row>
    <row r="15" spans="1:9" ht="13.5" thickBot="1" x14ac:dyDescent="0.25">
      <c r="A15" s="19"/>
      <c r="B15" s="32"/>
      <c r="C15" s="7"/>
      <c r="D15" s="38"/>
      <c r="E15" s="39"/>
      <c r="F15" s="45"/>
      <c r="G15" s="45"/>
      <c r="H15" s="45"/>
      <c r="I15" s="187"/>
    </row>
    <row r="16" spans="1:9" x14ac:dyDescent="0.2">
      <c r="A16" s="19"/>
      <c r="B16" s="34" t="s">
        <v>17</v>
      </c>
      <c r="C16" s="46"/>
      <c r="D16" s="47"/>
      <c r="E16" s="48"/>
      <c r="F16" s="87"/>
      <c r="G16" s="49"/>
      <c r="H16" s="49"/>
      <c r="I16" s="185"/>
    </row>
    <row r="17" spans="1:9" x14ac:dyDescent="0.2">
      <c r="A17" s="19"/>
      <c r="B17" s="37"/>
      <c r="C17" s="7" t="s">
        <v>18</v>
      </c>
      <c r="D17" s="50">
        <v>80</v>
      </c>
      <c r="E17" s="39">
        <v>83</v>
      </c>
      <c r="F17" s="85">
        <v>123</v>
      </c>
      <c r="G17" s="40">
        <f>+F17+F17*$G$8</f>
        <v>125.27549999999999</v>
      </c>
      <c r="H17" s="40">
        <f t="shared" ref="H17:I19" si="1">+G17+G17*$H$8</f>
        <v>128.03156099999998</v>
      </c>
      <c r="I17" s="186">
        <f t="shared" si="1"/>
        <v>130.84825534199999</v>
      </c>
    </row>
    <row r="18" spans="1:9" x14ac:dyDescent="0.2">
      <c r="A18" s="19"/>
      <c r="B18" s="37"/>
      <c r="C18" s="7" t="s">
        <v>19</v>
      </c>
      <c r="D18" s="50">
        <v>110</v>
      </c>
      <c r="E18" s="39">
        <v>114</v>
      </c>
      <c r="F18" s="85">
        <v>185</v>
      </c>
      <c r="G18" s="40">
        <f>+F18+F18*$G$8</f>
        <v>188.42250000000001</v>
      </c>
      <c r="H18" s="40">
        <f t="shared" si="1"/>
        <v>192.56779500000002</v>
      </c>
      <c r="I18" s="186">
        <f t="shared" si="1"/>
        <v>196.80428649000001</v>
      </c>
    </row>
    <row r="19" spans="1:9" ht="13.5" thickBot="1" x14ac:dyDescent="0.25">
      <c r="A19" s="19"/>
      <c r="B19" s="41"/>
      <c r="C19" s="17" t="s">
        <v>20</v>
      </c>
      <c r="D19" s="42">
        <v>80</v>
      </c>
      <c r="E19" s="43">
        <v>83</v>
      </c>
      <c r="F19" s="86">
        <v>90</v>
      </c>
      <c r="G19" s="44">
        <f>+F19+F19*$G$8</f>
        <v>91.665000000000006</v>
      </c>
      <c r="H19" s="44">
        <f t="shared" si="1"/>
        <v>93.681630000000013</v>
      </c>
      <c r="I19" s="182">
        <f t="shared" si="1"/>
        <v>95.742625860000018</v>
      </c>
    </row>
    <row r="20" spans="1:9" ht="13.5" thickBot="1" x14ac:dyDescent="0.25">
      <c r="A20" s="19"/>
      <c r="B20" s="32"/>
      <c r="C20" s="29"/>
      <c r="D20" s="38"/>
      <c r="E20" s="39"/>
      <c r="F20" s="45"/>
      <c r="G20" s="45"/>
      <c r="H20" s="45"/>
      <c r="I20" s="187"/>
    </row>
    <row r="21" spans="1:9" x14ac:dyDescent="0.2">
      <c r="A21" s="19"/>
      <c r="B21" s="34" t="s">
        <v>21</v>
      </c>
      <c r="C21" s="21"/>
      <c r="D21" s="47"/>
      <c r="E21" s="48"/>
      <c r="F21" s="87"/>
      <c r="G21" s="49"/>
      <c r="H21" s="49"/>
      <c r="I21" s="185"/>
    </row>
    <row r="22" spans="1:9" x14ac:dyDescent="0.2">
      <c r="A22" s="19"/>
      <c r="B22" s="37"/>
      <c r="C22" s="15" t="s">
        <v>22</v>
      </c>
      <c r="D22" s="50">
        <v>190</v>
      </c>
      <c r="E22" s="39">
        <v>197</v>
      </c>
      <c r="F22" s="85">
        <v>202</v>
      </c>
      <c r="G22" s="40">
        <f>+F22+F22*$G$8</f>
        <v>205.73699999999999</v>
      </c>
      <c r="H22" s="40">
        <f t="shared" ref="H22:I26" si="2">+G22+G22*$H$8</f>
        <v>210.263214</v>
      </c>
      <c r="I22" s="186">
        <f t="shared" si="2"/>
        <v>214.88900470800002</v>
      </c>
    </row>
    <row r="23" spans="1:9" x14ac:dyDescent="0.2">
      <c r="A23" s="19"/>
      <c r="B23" s="37"/>
      <c r="C23" s="15" t="s">
        <v>23</v>
      </c>
      <c r="D23" s="50">
        <v>235</v>
      </c>
      <c r="E23" s="39">
        <v>243</v>
      </c>
      <c r="F23" s="85">
        <v>325</v>
      </c>
      <c r="G23" s="40">
        <f>+F23+F23*$G$8</f>
        <v>331.01249999999999</v>
      </c>
      <c r="H23" s="40">
        <f t="shared" si="2"/>
        <v>338.29477500000002</v>
      </c>
      <c r="I23" s="186">
        <f t="shared" si="2"/>
        <v>345.73726005000003</v>
      </c>
    </row>
    <row r="24" spans="1:9" x14ac:dyDescent="0.2">
      <c r="A24" s="19"/>
      <c r="B24" s="37"/>
      <c r="C24" s="15" t="s">
        <v>24</v>
      </c>
      <c r="D24" s="50">
        <v>335</v>
      </c>
      <c r="E24" s="39">
        <v>347</v>
      </c>
      <c r="F24" s="85">
        <v>420</v>
      </c>
      <c r="G24" s="40">
        <f>+F24+F24*$G$8</f>
        <v>427.77</v>
      </c>
      <c r="H24" s="40">
        <f t="shared" si="2"/>
        <v>437.18093999999996</v>
      </c>
      <c r="I24" s="186">
        <f t="shared" si="2"/>
        <v>446.79892067999998</v>
      </c>
    </row>
    <row r="25" spans="1:9" x14ac:dyDescent="0.2">
      <c r="A25" s="19"/>
      <c r="B25" s="37"/>
      <c r="C25" s="15" t="s">
        <v>29</v>
      </c>
      <c r="D25" s="50">
        <v>302</v>
      </c>
      <c r="E25" s="39">
        <v>318</v>
      </c>
      <c r="F25" s="85">
        <v>326</v>
      </c>
      <c r="G25" s="40">
        <f>+F25+F25*$G$8</f>
        <v>332.03100000000001</v>
      </c>
      <c r="H25" s="40">
        <f t="shared" si="2"/>
        <v>339.33568200000002</v>
      </c>
      <c r="I25" s="186">
        <f t="shared" si="2"/>
        <v>346.801067004</v>
      </c>
    </row>
    <row r="26" spans="1:9" ht="13.5" thickBot="1" x14ac:dyDescent="0.25">
      <c r="A26" s="19"/>
      <c r="B26" s="41"/>
      <c r="C26" s="17" t="s">
        <v>30</v>
      </c>
      <c r="D26" s="42">
        <v>74</v>
      </c>
      <c r="E26" s="43">
        <v>78</v>
      </c>
      <c r="F26" s="86">
        <v>80</v>
      </c>
      <c r="G26" s="44">
        <f>+F26+F26*$G$8</f>
        <v>81.48</v>
      </c>
      <c r="H26" s="44">
        <f t="shared" si="2"/>
        <v>83.272559999999999</v>
      </c>
      <c r="I26" s="182">
        <f t="shared" si="2"/>
        <v>85.10455632</v>
      </c>
    </row>
    <row r="27" spans="1:9" ht="13.5" thickBot="1" x14ac:dyDescent="0.25">
      <c r="A27" s="19"/>
      <c r="B27" s="32"/>
      <c r="C27" s="29"/>
      <c r="D27" s="38"/>
      <c r="E27" s="38"/>
      <c r="F27" s="38"/>
      <c r="G27" s="38"/>
      <c r="H27" s="38"/>
      <c r="I27" s="175"/>
    </row>
    <row r="28" spans="1:9" x14ac:dyDescent="0.2">
      <c r="A28" s="19"/>
      <c r="B28" s="34" t="s">
        <v>26</v>
      </c>
      <c r="C28" s="21"/>
      <c r="D28" s="47"/>
      <c r="E28" s="47"/>
      <c r="F28" s="88"/>
      <c r="G28" s="51"/>
      <c r="H28" s="51"/>
      <c r="I28" s="188"/>
    </row>
    <row r="29" spans="1:9" ht="15" x14ac:dyDescent="0.25">
      <c r="A29" s="19"/>
      <c r="B29" s="52"/>
      <c r="C29" s="15" t="s">
        <v>27</v>
      </c>
      <c r="D29" s="38">
        <v>160</v>
      </c>
      <c r="E29" s="53">
        <v>166</v>
      </c>
      <c r="F29" s="89">
        <v>170</v>
      </c>
      <c r="G29" s="40">
        <f>+F29+F29*$G$8</f>
        <v>173.14500000000001</v>
      </c>
      <c r="H29" s="40">
        <f t="shared" ref="H29:I32" si="3">+G29+G29*$H$8</f>
        <v>176.95419000000001</v>
      </c>
      <c r="I29" s="186">
        <f t="shared" si="3"/>
        <v>180.84718218</v>
      </c>
    </row>
    <row r="30" spans="1:9" x14ac:dyDescent="0.2">
      <c r="A30" s="19"/>
      <c r="B30" s="37"/>
      <c r="C30" s="15" t="s">
        <v>28</v>
      </c>
      <c r="D30" s="50">
        <v>160</v>
      </c>
      <c r="E30" s="39">
        <v>166</v>
      </c>
      <c r="F30" s="85">
        <v>170</v>
      </c>
      <c r="G30" s="40">
        <f>+F30+F30*$G$8</f>
        <v>173.14500000000001</v>
      </c>
      <c r="H30" s="40">
        <f t="shared" si="3"/>
        <v>176.95419000000001</v>
      </c>
      <c r="I30" s="186">
        <f t="shared" si="3"/>
        <v>180.84718218</v>
      </c>
    </row>
    <row r="31" spans="1:9" x14ac:dyDescent="0.2">
      <c r="A31" s="19"/>
      <c r="B31" s="37"/>
      <c r="C31" s="15" t="s">
        <v>31</v>
      </c>
      <c r="D31" s="50">
        <v>160</v>
      </c>
      <c r="E31" s="39">
        <v>166</v>
      </c>
      <c r="F31" s="85">
        <v>170</v>
      </c>
      <c r="G31" s="40">
        <f>+F31+F31*$G$8</f>
        <v>173.14500000000001</v>
      </c>
      <c r="H31" s="40">
        <f t="shared" si="3"/>
        <v>176.95419000000001</v>
      </c>
      <c r="I31" s="186">
        <f t="shared" si="3"/>
        <v>180.84718218</v>
      </c>
    </row>
    <row r="32" spans="1:9" ht="13.5" thickBot="1" x14ac:dyDescent="0.25">
      <c r="A32" s="19"/>
      <c r="B32" s="41"/>
      <c r="C32" s="17" t="s">
        <v>25</v>
      </c>
      <c r="D32" s="42">
        <v>160</v>
      </c>
      <c r="E32" s="43">
        <v>166</v>
      </c>
      <c r="F32" s="86">
        <v>170</v>
      </c>
      <c r="G32" s="44">
        <f>+F32+F32*$G$8</f>
        <v>173.14500000000001</v>
      </c>
      <c r="H32" s="44">
        <f t="shared" si="3"/>
        <v>176.95419000000001</v>
      </c>
      <c r="I32" s="182">
        <f t="shared" si="3"/>
        <v>180.84718218</v>
      </c>
    </row>
    <row r="33" spans="1:9" ht="13.5" thickBot="1" x14ac:dyDescent="0.25">
      <c r="A33" s="19"/>
      <c r="B33" s="32"/>
      <c r="C33" s="29"/>
      <c r="D33" s="38"/>
      <c r="E33" s="39"/>
      <c r="F33" s="45"/>
      <c r="G33" s="45"/>
      <c r="H33" s="45"/>
      <c r="I33" s="187"/>
    </row>
    <row r="34" spans="1:9" x14ac:dyDescent="0.2">
      <c r="A34" s="19"/>
      <c r="B34" s="34" t="s">
        <v>32</v>
      </c>
      <c r="C34" s="21"/>
      <c r="D34" s="47"/>
      <c r="E34" s="48"/>
      <c r="F34" s="87"/>
      <c r="G34" s="49"/>
      <c r="H34" s="49"/>
      <c r="I34" s="185"/>
    </row>
    <row r="35" spans="1:9" x14ac:dyDescent="0.2">
      <c r="A35" s="19"/>
      <c r="B35" s="37"/>
      <c r="C35" s="15" t="s">
        <v>3</v>
      </c>
      <c r="D35" s="50">
        <v>72</v>
      </c>
      <c r="E35" s="39">
        <v>72</v>
      </c>
      <c r="F35" s="85">
        <v>73</v>
      </c>
      <c r="G35" s="40">
        <f>+F35+F35*$G$8</f>
        <v>74.350499999999997</v>
      </c>
      <c r="H35" s="40">
        <f>+G35+G35*$H$8</f>
        <v>75.986210999999997</v>
      </c>
      <c r="I35" s="186">
        <f>+H35+H35*$H$8</f>
        <v>77.657907641999998</v>
      </c>
    </row>
    <row r="36" spans="1:9" ht="13.5" thickBot="1" x14ac:dyDescent="0.25">
      <c r="A36" s="19"/>
      <c r="B36" s="41"/>
      <c r="C36" s="17" t="s">
        <v>33</v>
      </c>
      <c r="D36" s="42">
        <v>112</v>
      </c>
      <c r="E36" s="42">
        <v>116</v>
      </c>
      <c r="F36" s="90">
        <v>119</v>
      </c>
      <c r="G36" s="44">
        <f>+F36+F36*$G$8</f>
        <v>121.2015</v>
      </c>
      <c r="H36" s="44">
        <f>+G36+G36*$H$8</f>
        <v>123.86793299999999</v>
      </c>
      <c r="I36" s="182">
        <f>+H36+H36*$H$8</f>
        <v>126.593027526</v>
      </c>
    </row>
    <row r="37" spans="1:9" x14ac:dyDescent="0.2">
      <c r="B37" s="11"/>
      <c r="C37" s="6"/>
      <c r="D37" s="6"/>
      <c r="E37" s="12"/>
      <c r="F37" s="13"/>
    </row>
  </sheetData>
  <phoneticPr fontId="2" type="noConversion"/>
  <pageMargins left="0.78740157480314965" right="0.78740157480314965" top="0.98425196850393704" bottom="0.98425196850393704" header="0" footer="0"/>
  <pageSetup paperSize="9" scale="93" orientation="portrait" cellComments="atEnd" r:id="rId1"/>
  <headerFooter alignWithMargins="0">
    <oddHeader>&amp;C&amp;"Arial,Fed"&amp;12Takster 2013</oddHeader>
    <oddFooter>&amp;RDok nr 1215721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  <pageSetUpPr fitToPage="1"/>
  </sheetPr>
  <dimension ref="A1:K28"/>
  <sheetViews>
    <sheetView showGridLines="0" zoomScaleNormal="100" zoomScaleSheetLayoutView="100" workbookViewId="0">
      <selection activeCell="K38" sqref="K38"/>
    </sheetView>
  </sheetViews>
  <sheetFormatPr defaultRowHeight="12.75" x14ac:dyDescent="0.2"/>
  <cols>
    <col min="1" max="1" width="1.85546875" customWidth="1"/>
    <col min="2" max="2" width="2.5703125" customWidth="1"/>
    <col min="3" max="3" width="43.28515625" customWidth="1"/>
    <col min="4" max="4" width="9.140625" hidden="1" customWidth="1"/>
    <col min="5" max="5" width="10.140625" style="16" bestFit="1" customWidth="1"/>
    <col min="6" max="6" width="9.28515625" style="9" bestFit="1" customWidth="1"/>
    <col min="7" max="7" width="10.140625" style="16" bestFit="1" customWidth="1"/>
    <col min="8" max="8" width="9.28515625" bestFit="1" customWidth="1"/>
    <col min="9" max="9" width="10.42578125" style="16" bestFit="1" customWidth="1"/>
    <col min="10" max="10" width="9.28515625" style="173" bestFit="1" customWidth="1"/>
    <col min="11" max="11" width="10.42578125" style="189" bestFit="1" customWidth="1"/>
  </cols>
  <sheetData>
    <row r="1" spans="1:11" ht="15.75" x14ac:dyDescent="0.2">
      <c r="A1" s="54"/>
      <c r="B1" s="55" t="s">
        <v>99</v>
      </c>
      <c r="C1" s="55"/>
      <c r="D1" s="54"/>
      <c r="E1" s="153"/>
      <c r="F1" s="157"/>
    </row>
    <row r="2" spans="1:11" x14ac:dyDescent="0.2">
      <c r="A2" s="56"/>
      <c r="B2" s="56"/>
      <c r="C2" s="56"/>
      <c r="D2" s="56"/>
      <c r="E2" s="154"/>
      <c r="F2" s="158"/>
    </row>
    <row r="3" spans="1:11" ht="13.5" thickBot="1" x14ac:dyDescent="0.25">
      <c r="A3" s="57"/>
      <c r="B3" s="57"/>
      <c r="C3" s="57" t="s">
        <v>50</v>
      </c>
      <c r="D3" s="57"/>
      <c r="E3" s="155"/>
      <c r="F3" s="159">
        <v>8.0000000000000002E-3</v>
      </c>
      <c r="G3" s="146" t="s">
        <v>54</v>
      </c>
      <c r="H3" s="4">
        <v>2.1999999999999999E-2</v>
      </c>
      <c r="I3" s="16" t="s">
        <v>54</v>
      </c>
      <c r="J3" s="180">
        <v>1.7500000000000002E-2</v>
      </c>
      <c r="K3" s="189" t="s">
        <v>54</v>
      </c>
    </row>
    <row r="4" spans="1:11" s="121" customFormat="1" ht="18.75" thickBot="1" x14ac:dyDescent="0.25">
      <c r="A4" s="116"/>
      <c r="B4" s="117"/>
      <c r="C4" s="117"/>
      <c r="D4" s="118">
        <v>2009</v>
      </c>
      <c r="E4" s="147">
        <v>2010</v>
      </c>
      <c r="F4" s="119">
        <v>2011</v>
      </c>
      <c r="G4" s="147">
        <v>2011</v>
      </c>
      <c r="H4" s="120">
        <v>2012</v>
      </c>
      <c r="I4" s="147">
        <v>2012</v>
      </c>
      <c r="J4" s="190">
        <v>2013</v>
      </c>
      <c r="K4" s="191">
        <f>+J4</f>
        <v>2013</v>
      </c>
    </row>
    <row r="5" spans="1:11" x14ac:dyDescent="0.2">
      <c r="A5" s="57"/>
      <c r="B5" s="122" t="s">
        <v>10</v>
      </c>
      <c r="C5" s="123"/>
      <c r="D5" s="124"/>
      <c r="E5" s="148"/>
      <c r="F5" s="160"/>
      <c r="G5" s="148"/>
      <c r="H5" s="125"/>
      <c r="I5" s="148"/>
      <c r="J5" s="192"/>
      <c r="K5" s="193"/>
    </row>
    <row r="6" spans="1:11" x14ac:dyDescent="0.2">
      <c r="A6" s="58"/>
      <c r="B6" s="59" t="s">
        <v>11</v>
      </c>
      <c r="C6" s="60"/>
      <c r="D6" s="61"/>
      <c r="E6" s="62"/>
      <c r="F6" s="161"/>
      <c r="G6" s="62"/>
      <c r="H6" s="112"/>
      <c r="I6" s="62"/>
      <c r="J6" s="194"/>
      <c r="K6" s="195"/>
    </row>
    <row r="7" spans="1:11" ht="25.5" customHeight="1" x14ac:dyDescent="0.2">
      <c r="A7" s="57"/>
      <c r="B7" s="63"/>
      <c r="C7" s="64" t="s">
        <v>34</v>
      </c>
      <c r="D7" s="65">
        <v>484</v>
      </c>
      <c r="E7" s="149">
        <v>1000</v>
      </c>
      <c r="F7" s="162">
        <f>+E7+E7*$F$3</f>
        <v>1008</v>
      </c>
      <c r="G7" s="149">
        <v>1000</v>
      </c>
      <c r="H7" s="113">
        <f>+F7+F7*$H$3</f>
        <v>1030.1759999999999</v>
      </c>
      <c r="I7" s="149">
        <v>1050</v>
      </c>
      <c r="J7" s="196">
        <f>+H7+H7*$H$3</f>
        <v>1052.839872</v>
      </c>
      <c r="K7" s="197">
        <v>1050</v>
      </c>
    </row>
    <row r="8" spans="1:11" ht="12.75" customHeight="1" x14ac:dyDescent="0.2">
      <c r="A8" s="57"/>
      <c r="B8" s="66"/>
      <c r="C8" s="67" t="s">
        <v>0</v>
      </c>
      <c r="D8" s="68">
        <v>451</v>
      </c>
      <c r="E8" s="150">
        <v>1000</v>
      </c>
      <c r="F8" s="163">
        <f>+E8+E8*$F$3</f>
        <v>1008</v>
      </c>
      <c r="G8" s="150">
        <v>1000</v>
      </c>
      <c r="H8" s="113">
        <f>+F8+F8*$H$3</f>
        <v>1030.1759999999999</v>
      </c>
      <c r="I8" s="150">
        <v>1050</v>
      </c>
      <c r="J8" s="196">
        <f>+H8+H8*$H$3</f>
        <v>1052.839872</v>
      </c>
      <c r="K8" s="198">
        <v>1050</v>
      </c>
    </row>
    <row r="9" spans="1:11" ht="12.75" customHeight="1" x14ac:dyDescent="0.2">
      <c r="A9" s="58"/>
      <c r="B9" s="69" t="s">
        <v>35</v>
      </c>
      <c r="C9" s="60" t="s">
        <v>36</v>
      </c>
      <c r="D9" s="70"/>
      <c r="E9" s="71"/>
      <c r="F9" s="164"/>
      <c r="G9" s="71"/>
      <c r="H9" s="114"/>
      <c r="I9" s="71"/>
      <c r="J9" s="199"/>
      <c r="K9" s="200"/>
    </row>
    <row r="10" spans="1:11" ht="12.75" customHeight="1" x14ac:dyDescent="0.2">
      <c r="A10" s="57"/>
      <c r="B10" s="72"/>
      <c r="C10" s="64" t="s">
        <v>37</v>
      </c>
      <c r="D10" s="65">
        <v>1239</v>
      </c>
      <c r="E10" s="149">
        <v>2500</v>
      </c>
      <c r="F10" s="162">
        <f>+E10+E10*$F$3</f>
        <v>2520</v>
      </c>
      <c r="G10" s="149">
        <v>2500</v>
      </c>
      <c r="H10" s="113">
        <f>+F10+F10*$H$3</f>
        <v>2575.44</v>
      </c>
      <c r="I10" s="149">
        <v>2600</v>
      </c>
      <c r="J10" s="196">
        <f>+H10+H10*$H$3</f>
        <v>2632.0996800000003</v>
      </c>
      <c r="K10" s="197">
        <v>2600</v>
      </c>
    </row>
    <row r="11" spans="1:11" ht="12.75" customHeight="1" x14ac:dyDescent="0.2">
      <c r="A11" s="57"/>
      <c r="B11" s="72"/>
      <c r="C11" s="64" t="s">
        <v>38</v>
      </c>
      <c r="D11" s="65">
        <v>484</v>
      </c>
      <c r="E11" s="149">
        <v>1000</v>
      </c>
      <c r="F11" s="162">
        <f>+E11+E11*$F$3</f>
        <v>1008</v>
      </c>
      <c r="G11" s="149">
        <v>1000</v>
      </c>
      <c r="H11" s="113">
        <f>+F11+F11*$H$3</f>
        <v>1030.1759999999999</v>
      </c>
      <c r="I11" s="149">
        <v>1050</v>
      </c>
      <c r="J11" s="196">
        <f>+H11+H11*$H$3</f>
        <v>1052.839872</v>
      </c>
      <c r="K11" s="197">
        <v>1050</v>
      </c>
    </row>
    <row r="12" spans="1:11" ht="12.75" customHeight="1" x14ac:dyDescent="0.2">
      <c r="A12" s="57"/>
      <c r="B12" s="73"/>
      <c r="C12" s="67" t="s">
        <v>0</v>
      </c>
      <c r="D12" s="68">
        <v>451</v>
      </c>
      <c r="E12" s="150">
        <v>1000</v>
      </c>
      <c r="F12" s="163">
        <f>+E12+E12*$F$3</f>
        <v>1008</v>
      </c>
      <c r="G12" s="150">
        <v>1000</v>
      </c>
      <c r="H12" s="113">
        <f>+F12+F12*$H$3</f>
        <v>1030.1759999999999</v>
      </c>
      <c r="I12" s="150">
        <v>1050</v>
      </c>
      <c r="J12" s="196">
        <f>+H12+H12*$H$3</f>
        <v>1052.839872</v>
      </c>
      <c r="K12" s="198">
        <v>1050</v>
      </c>
    </row>
    <row r="13" spans="1:11" ht="38.25" x14ac:dyDescent="0.2">
      <c r="A13" s="58"/>
      <c r="B13" s="69" t="s">
        <v>39</v>
      </c>
      <c r="C13" s="60" t="s">
        <v>40</v>
      </c>
      <c r="D13" s="61"/>
      <c r="E13" s="71"/>
      <c r="F13" s="164"/>
      <c r="G13" s="71"/>
      <c r="H13" s="114"/>
      <c r="I13" s="71"/>
      <c r="J13" s="199"/>
      <c r="K13" s="200"/>
    </row>
    <row r="14" spans="1:11" ht="12.75" customHeight="1" x14ac:dyDescent="0.2">
      <c r="A14" s="57"/>
      <c r="B14" s="72"/>
      <c r="C14" s="64" t="s">
        <v>47</v>
      </c>
      <c r="D14" s="65">
        <v>10.68</v>
      </c>
      <c r="E14" s="151">
        <v>10.68</v>
      </c>
      <c r="F14" s="165">
        <f>+E14+E14*$F$3</f>
        <v>10.76544</v>
      </c>
      <c r="G14" s="151">
        <v>10.77</v>
      </c>
      <c r="H14" s="115">
        <f>+F14+F14*$H$3</f>
        <v>11.002279679999999</v>
      </c>
      <c r="I14" s="151">
        <f>+H14</f>
        <v>11.002279679999999</v>
      </c>
      <c r="J14" s="201">
        <f>+H14+H14*$H$3</f>
        <v>11.244329832959998</v>
      </c>
      <c r="K14" s="202">
        <f>+J14</f>
        <v>11.244329832959998</v>
      </c>
    </row>
    <row r="15" spans="1:11" ht="12.75" customHeight="1" x14ac:dyDescent="0.2">
      <c r="A15" s="57"/>
      <c r="B15" s="72"/>
      <c r="C15" s="64" t="s">
        <v>41</v>
      </c>
      <c r="D15" s="65">
        <v>484</v>
      </c>
      <c r="E15" s="149">
        <v>1000</v>
      </c>
      <c r="F15" s="162">
        <f>+E15+E15*$F$3</f>
        <v>1008</v>
      </c>
      <c r="G15" s="149">
        <v>1000</v>
      </c>
      <c r="H15" s="113">
        <f>+F15+F15*$H$3</f>
        <v>1030.1759999999999</v>
      </c>
      <c r="I15" s="149">
        <v>1050</v>
      </c>
      <c r="J15" s="196">
        <f>+H15+H15*$H$3</f>
        <v>1052.839872</v>
      </c>
      <c r="K15" s="197">
        <v>1050</v>
      </c>
    </row>
    <row r="16" spans="1:11" ht="12.75" customHeight="1" x14ac:dyDescent="0.2">
      <c r="A16" s="57"/>
      <c r="B16" s="66"/>
      <c r="C16" s="74" t="s">
        <v>0</v>
      </c>
      <c r="D16" s="68">
        <v>451</v>
      </c>
      <c r="E16" s="150">
        <v>1000</v>
      </c>
      <c r="F16" s="163">
        <f>+E16+E16*$F$3</f>
        <v>1008</v>
      </c>
      <c r="G16" s="150">
        <v>1000</v>
      </c>
      <c r="H16" s="113">
        <f>+F16+F16*$H$3</f>
        <v>1030.1759999999999</v>
      </c>
      <c r="I16" s="150">
        <v>1050</v>
      </c>
      <c r="J16" s="196">
        <f>+H16+H16*$H$3</f>
        <v>1052.839872</v>
      </c>
      <c r="K16" s="198">
        <v>1050</v>
      </c>
    </row>
    <row r="17" spans="1:11" s="10" customFormat="1" ht="12.75" customHeight="1" x14ac:dyDescent="0.25">
      <c r="A17" s="58"/>
      <c r="B17" s="59" t="s">
        <v>42</v>
      </c>
      <c r="C17" s="60" t="s">
        <v>43</v>
      </c>
      <c r="D17" s="61"/>
      <c r="E17" s="71"/>
      <c r="F17" s="164"/>
      <c r="G17" s="71"/>
      <c r="H17" s="114"/>
      <c r="I17" s="71"/>
      <c r="J17" s="199"/>
      <c r="K17" s="200"/>
    </row>
    <row r="18" spans="1:11" ht="25.5" customHeight="1" x14ac:dyDescent="0.2">
      <c r="A18" s="57"/>
      <c r="B18" s="63"/>
      <c r="C18" s="64" t="s">
        <v>44</v>
      </c>
      <c r="D18" s="65">
        <v>484</v>
      </c>
      <c r="E18" s="149">
        <v>1000</v>
      </c>
      <c r="F18" s="162">
        <f>+E18+E18*$F$3</f>
        <v>1008</v>
      </c>
      <c r="G18" s="149">
        <v>1000</v>
      </c>
      <c r="H18" s="113">
        <f>+F18+F18*$H$3</f>
        <v>1030.1759999999999</v>
      </c>
      <c r="I18" s="149">
        <v>1050</v>
      </c>
      <c r="J18" s="196">
        <f>+H18+H18*$H$3</f>
        <v>1052.839872</v>
      </c>
      <c r="K18" s="197">
        <v>1050</v>
      </c>
    </row>
    <row r="19" spans="1:11" ht="12.75" customHeight="1" x14ac:dyDescent="0.2">
      <c r="A19" s="57"/>
      <c r="B19" s="66"/>
      <c r="C19" s="67" t="s">
        <v>0</v>
      </c>
      <c r="D19" s="68">
        <v>451</v>
      </c>
      <c r="E19" s="150">
        <v>1000</v>
      </c>
      <c r="F19" s="163">
        <f>+E19+E19*$F$3</f>
        <v>1008</v>
      </c>
      <c r="G19" s="150">
        <v>1000</v>
      </c>
      <c r="H19" s="113">
        <f>+F19+F19*$H$3</f>
        <v>1030.1759999999999</v>
      </c>
      <c r="I19" s="150">
        <v>1050</v>
      </c>
      <c r="J19" s="196">
        <f>+H19+H19*$H$3</f>
        <v>1052.839872</v>
      </c>
      <c r="K19" s="198">
        <v>1050</v>
      </c>
    </row>
    <row r="20" spans="1:11" ht="12.75" customHeight="1" x14ac:dyDescent="0.2">
      <c r="A20" s="58"/>
      <c r="B20" s="59" t="s">
        <v>45</v>
      </c>
      <c r="C20" s="60" t="s">
        <v>46</v>
      </c>
      <c r="D20" s="61"/>
      <c r="E20" s="71"/>
      <c r="F20" s="164"/>
      <c r="G20" s="71"/>
      <c r="H20" s="114"/>
      <c r="I20" s="71"/>
      <c r="J20" s="199"/>
      <c r="K20" s="200"/>
    </row>
    <row r="21" spans="1:11" ht="38.25" customHeight="1" x14ac:dyDescent="0.2">
      <c r="A21" s="57"/>
      <c r="B21" s="63"/>
      <c r="C21" s="64" t="s">
        <v>48</v>
      </c>
      <c r="D21" s="65">
        <v>10.68</v>
      </c>
      <c r="E21" s="151">
        <v>16.02</v>
      </c>
      <c r="F21" s="165">
        <f>+E21+E21*$F$3</f>
        <v>16.148160000000001</v>
      </c>
      <c r="G21" s="151">
        <v>16.149999999999999</v>
      </c>
      <c r="H21" s="115">
        <f>+F21+F21*$H$3</f>
        <v>16.503419520000001</v>
      </c>
      <c r="I21" s="151">
        <f>+H21</f>
        <v>16.503419520000001</v>
      </c>
      <c r="J21" s="201">
        <f>+H21+H21*$H$3</f>
        <v>16.866494749440001</v>
      </c>
      <c r="K21" s="202">
        <f>+J21</f>
        <v>16.866494749440001</v>
      </c>
    </row>
    <row r="22" spans="1:11" ht="12.75" customHeight="1" x14ac:dyDescent="0.2">
      <c r="A22" s="57"/>
      <c r="B22" s="63"/>
      <c r="C22" s="64" t="s">
        <v>41</v>
      </c>
      <c r="D22" s="65">
        <v>484</v>
      </c>
      <c r="E22" s="149">
        <v>1000</v>
      </c>
      <c r="F22" s="162">
        <f>+E22+E22*$F$3</f>
        <v>1008</v>
      </c>
      <c r="G22" s="149">
        <v>1000</v>
      </c>
      <c r="H22" s="113">
        <f>+F22+F22*$H$3</f>
        <v>1030.1759999999999</v>
      </c>
      <c r="I22" s="149">
        <v>1050</v>
      </c>
      <c r="J22" s="196">
        <f>+H22+H22*$H$3</f>
        <v>1052.839872</v>
      </c>
      <c r="K22" s="197">
        <v>1050</v>
      </c>
    </row>
    <row r="23" spans="1:11" ht="12.75" customHeight="1" thickBot="1" x14ac:dyDescent="0.25">
      <c r="A23" s="57"/>
      <c r="B23" s="75"/>
      <c r="C23" s="76" t="s">
        <v>0</v>
      </c>
      <c r="D23" s="77">
        <v>451</v>
      </c>
      <c r="E23" s="169">
        <v>1000</v>
      </c>
      <c r="F23" s="166">
        <f>+E23+E23*$F$3</f>
        <v>1008</v>
      </c>
      <c r="G23" s="152">
        <v>1000</v>
      </c>
      <c r="H23" s="81">
        <f>+F23+F23*$H$3</f>
        <v>1030.1759999999999</v>
      </c>
      <c r="I23" s="152">
        <v>1050</v>
      </c>
      <c r="J23" s="203">
        <f>+H23+H23*$H$3</f>
        <v>1052.839872</v>
      </c>
      <c r="K23" s="204">
        <v>1050</v>
      </c>
    </row>
    <row r="24" spans="1:11" ht="12.75" customHeight="1" x14ac:dyDescent="0.2">
      <c r="A24" s="57"/>
      <c r="B24" s="57"/>
      <c r="C24" s="64"/>
      <c r="D24" s="57"/>
      <c r="E24" s="155"/>
      <c r="F24" s="167"/>
    </row>
    <row r="25" spans="1:11" ht="12.75" customHeight="1" x14ac:dyDescent="0.2">
      <c r="A25" s="57"/>
      <c r="B25" s="284"/>
      <c r="C25" s="284"/>
      <c r="D25" s="284"/>
      <c r="E25" s="284"/>
      <c r="F25" s="284"/>
    </row>
    <row r="26" spans="1:11" x14ac:dyDescent="0.2">
      <c r="A26" s="78"/>
      <c r="B26" s="78"/>
      <c r="C26" s="78"/>
      <c r="D26" s="78"/>
      <c r="E26" s="156"/>
      <c r="F26" s="168"/>
    </row>
    <row r="27" spans="1:11" x14ac:dyDescent="0.2">
      <c r="A27" s="78"/>
      <c r="B27" s="79" t="s">
        <v>9</v>
      </c>
      <c r="C27" s="79"/>
      <c r="D27" s="78"/>
      <c r="E27" s="156"/>
      <c r="F27" s="168"/>
    </row>
    <row r="28" spans="1:11" ht="25.5" customHeight="1" x14ac:dyDescent="0.2">
      <c r="A28" s="78"/>
      <c r="B28" s="282" t="s">
        <v>55</v>
      </c>
      <c r="C28" s="282"/>
      <c r="D28" s="282"/>
      <c r="E28" s="282"/>
      <c r="F28" s="282"/>
    </row>
  </sheetData>
  <mergeCells count="2">
    <mergeCell ref="B25:F25"/>
    <mergeCell ref="B28:F28"/>
  </mergeCells>
  <phoneticPr fontId="2" type="noConversion"/>
  <pageMargins left="0.78740157480314965" right="0.78740157480314965" top="0.98425196850393704" bottom="0.98425196850393704" header="0" footer="0"/>
  <pageSetup paperSize="9" scale="74" orientation="portrait" cellComments="atEnd" r:id="rId1"/>
  <headerFooter alignWithMargins="0">
    <oddHeader>&amp;C&amp;"Arial,Fed"&amp;12Takster 2013</oddHeader>
    <oddFooter>&amp;RDok nr 1215721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2013-11-05T17:00:00+00:00</MeetingStartDate>
    <EnclosureFileNumber xmlns="d08b57ff-b9b7-4581-975d-98f87b579a51">135827/13</EnclosureFileNumber>
    <AgendaId xmlns="d08b57ff-b9b7-4581-975d-98f87b579a51">1729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1398827</FusionId>
    <AgendaAccessLevelName xmlns="d08b57ff-b9b7-4581-975d-98f87b579a51">Åben</AgendaAccessLevelName>
    <UNC xmlns="d08b57ff-b9b7-4581-975d-98f87b579a51">1235768</UNC>
    <MeetingTitle xmlns="d08b57ff-b9b7-4581-975d-98f87b579a51">05-11-2013</MeetingTitle>
    <MeetingDateAndTime xmlns="d08b57ff-b9b7-4581-975d-98f87b579a51">05-11-2013 fra 18:00 - 20:15</MeetingDateAndTime>
    <MeetingEndDate xmlns="d08b57ff-b9b7-4581-975d-98f87b579a51">2013-11-05T19:15:00+00:00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18EED6E0-0A14-4BBE-830A-5359BD004F86}"/>
</file>

<file path=customXml/itemProps2.xml><?xml version="1.0" encoding="utf-8"?>
<ds:datastoreItem xmlns:ds="http://schemas.openxmlformats.org/officeDocument/2006/customXml" ds:itemID="{05E30B73-3700-4087-AA4A-D6E39D9CCCDE}"/>
</file>

<file path=customXml/itemProps3.xml><?xml version="1.0" encoding="utf-8"?>
<ds:datastoreItem xmlns:ds="http://schemas.openxmlformats.org/officeDocument/2006/customXml" ds:itemID="{2C4B78DF-949A-40DA-9EFA-F02D775EA6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Drift 2014</vt:lpstr>
      <vt:lpstr>Skadedyrsbekæmpelse</vt:lpstr>
      <vt:lpstr>Byggesagsgebyrer 2014</vt:lpstr>
      <vt:lpstr>Skorstensfejning</vt:lpstr>
      <vt:lpstr>Drift - 2012</vt:lpstr>
      <vt:lpstr>Byggesagsgebyrer - 2012</vt:lpstr>
      <vt:lpstr>'Byggesagsgebyrer - 2012'!Udskriftsområde</vt:lpstr>
      <vt:lpstr>'Byggesagsgebyrer 2014'!Udskriftsområde</vt:lpstr>
      <vt:lpstr>'Drift - 2012'!Udskriftsområde</vt:lpstr>
      <vt:lpstr>'Drift 2014'!Udskriftsområde</vt:lpstr>
      <vt:lpstr>Skadedyrsbekæmpelse!Udskriftsområde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BYR-05-11-2013 - Bilag 1009.01 Takstblad 2014</dc:title>
  <dc:subject>ØVRIGE</dc:subject>
  <dc:creator>FINL</dc:creator>
  <cp:lastModifiedBy>Jytte Solvejg Andersen</cp:lastModifiedBy>
  <cp:lastPrinted>2013-10-11T06:53:07Z</cp:lastPrinted>
  <dcterms:created xsi:type="dcterms:W3CDTF">2008-09-08T07:06:35Z</dcterms:created>
  <dcterms:modified xsi:type="dcterms:W3CDTF">2013-10-11T06:56:50Z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